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cuments\Projektid\Viimsi ÜVKA kava\Kanalimudel\Mudelid\"/>
    </mc:Choice>
  </mc:AlternateContent>
  <xr:revisionPtr revIDLastSave="0" documentId="13_ncr:1_{ED5DF5C1-0200-48B9-B89D-F612D3A001D9}" xr6:coauthVersionLast="47" xr6:coauthVersionMax="47" xr10:uidLastSave="{00000000-0000-0000-0000-000000000000}"/>
  <bookViews>
    <workbookView xWindow="-108" yWindow="-108" windowWidth="23256" windowHeight="12576" xr2:uid="{72F32381-7C09-4FCE-9724-95D0DF473AC0}"/>
  </bookViews>
  <sheets>
    <sheet name="Lisatud tarbimised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2" l="1"/>
  <c r="F64" i="12"/>
  <c r="E48" i="12"/>
  <c r="L54" i="12"/>
  <c r="L55" i="12"/>
  <c r="L56" i="12"/>
  <c r="L57" i="12"/>
  <c r="L58" i="12"/>
  <c r="L59" i="12"/>
  <c r="L60" i="12"/>
  <c r="L61" i="12"/>
  <c r="L62" i="12"/>
  <c r="L5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3" i="12"/>
  <c r="K54" i="12"/>
  <c r="K55" i="12"/>
  <c r="K56" i="12"/>
  <c r="K57" i="12"/>
  <c r="K58" i="12"/>
  <c r="K59" i="12"/>
  <c r="K60" i="12"/>
  <c r="K61" i="12"/>
  <c r="K62" i="12"/>
  <c r="K53" i="12"/>
  <c r="G55" i="12"/>
  <c r="J55" i="12" s="1"/>
  <c r="G56" i="12"/>
  <c r="J56" i="12" s="1"/>
  <c r="G57" i="12"/>
  <c r="G58" i="12"/>
  <c r="J58" i="12" s="1"/>
  <c r="G59" i="12"/>
  <c r="G60" i="12"/>
  <c r="G61" i="12"/>
  <c r="G62" i="12"/>
  <c r="G54" i="12"/>
  <c r="J54" i="12" s="1"/>
  <c r="G53" i="12"/>
  <c r="J53" i="12" s="1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32" i="12"/>
  <c r="G31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E31" i="12"/>
  <c r="E32" i="12"/>
  <c r="F4" i="12"/>
  <c r="F3" i="12"/>
  <c r="J59" i="12"/>
  <c r="J60" i="12"/>
  <c r="J61" i="12"/>
  <c r="J62" i="12"/>
  <c r="F63" i="12"/>
  <c r="J57" i="12"/>
  <c r="G64" i="12" l="1"/>
  <c r="G63" i="12"/>
  <c r="E45" i="12" l="1"/>
  <c r="J45" i="12" s="1"/>
  <c r="E41" i="12"/>
  <c r="J41" i="12" s="1"/>
  <c r="E42" i="12"/>
  <c r="J42" i="12" s="1"/>
  <c r="E43" i="12"/>
  <c r="J43" i="12" s="1"/>
  <c r="E44" i="12"/>
  <c r="J44" i="12" s="1"/>
  <c r="F47" i="12"/>
  <c r="F48" i="12" s="1"/>
  <c r="E33" i="12"/>
  <c r="J33" i="12" s="1"/>
  <c r="E34" i="12"/>
  <c r="J34" i="12" s="1"/>
  <c r="E35" i="12"/>
  <c r="J35" i="12" s="1"/>
  <c r="E36" i="12"/>
  <c r="J36" i="12" s="1"/>
  <c r="E37" i="12"/>
  <c r="J37" i="12" s="1"/>
  <c r="E38" i="12"/>
  <c r="J38" i="12" s="1"/>
  <c r="E39" i="12"/>
  <c r="J39" i="12" s="1"/>
  <c r="E40" i="12"/>
  <c r="J40" i="12" s="1"/>
  <c r="K34" i="12" l="1"/>
  <c r="L34" i="12" s="1"/>
  <c r="K40" i="12"/>
  <c r="L40" i="12" s="1"/>
  <c r="K44" i="12"/>
  <c r="L44" i="12" s="1"/>
  <c r="K43" i="12"/>
  <c r="L43" i="12" s="1"/>
  <c r="K42" i="12"/>
  <c r="L42" i="12"/>
  <c r="K36" i="12"/>
  <c r="L36" i="12"/>
  <c r="K41" i="12"/>
  <c r="L41" i="12" s="1"/>
  <c r="K33" i="12"/>
  <c r="L33" i="12" s="1"/>
  <c r="K39" i="12"/>
  <c r="L39" i="12"/>
  <c r="K38" i="12"/>
  <c r="L38" i="12" s="1"/>
  <c r="K37" i="12"/>
  <c r="L37" i="12"/>
  <c r="K35" i="12"/>
  <c r="L35" i="12"/>
  <c r="K45" i="12"/>
  <c r="L45" i="12" s="1"/>
  <c r="J32" i="12"/>
  <c r="E47" i="12"/>
  <c r="J31" i="12"/>
  <c r="K32" i="12" l="1"/>
  <c r="L32" i="12" s="1"/>
  <c r="K31" i="12"/>
  <c r="L31" i="12" s="1"/>
  <c r="G48" i="12"/>
  <c r="G47" i="12"/>
  <c r="E21" i="12" l="1"/>
  <c r="E22" i="12"/>
  <c r="I22" i="12" s="1"/>
  <c r="J22" i="12" s="1"/>
  <c r="E23" i="12"/>
  <c r="F23" i="12" s="1"/>
  <c r="E24" i="12"/>
  <c r="F24" i="12" s="1"/>
  <c r="E20" i="12"/>
  <c r="E16" i="12"/>
  <c r="I21" i="12" l="1"/>
  <c r="J21" i="12" s="1"/>
  <c r="I12" i="12"/>
  <c r="J12" i="12" s="1"/>
  <c r="I13" i="12"/>
  <c r="J13" i="12" s="1"/>
  <c r="I17" i="12"/>
  <c r="J17" i="12" s="1"/>
  <c r="E4" i="12"/>
  <c r="I4" i="12" s="1"/>
  <c r="J4" i="12" s="1"/>
  <c r="E5" i="12"/>
  <c r="I5" i="12" s="1"/>
  <c r="J5" i="12" s="1"/>
  <c r="E6" i="12"/>
  <c r="I6" i="12" s="1"/>
  <c r="J6" i="12" s="1"/>
  <c r="E7" i="12"/>
  <c r="I7" i="12" s="1"/>
  <c r="J7" i="12" s="1"/>
  <c r="E8" i="12"/>
  <c r="I8" i="12" s="1"/>
  <c r="J8" i="12" s="1"/>
  <c r="E9" i="12"/>
  <c r="I9" i="12" s="1"/>
  <c r="J9" i="12" s="1"/>
  <c r="E10" i="12"/>
  <c r="I10" i="12" s="1"/>
  <c r="J10" i="12" s="1"/>
  <c r="E11" i="12"/>
  <c r="I11" i="12" s="1"/>
  <c r="J11" i="12" s="1"/>
  <c r="E14" i="12"/>
  <c r="I14" i="12" s="1"/>
  <c r="J14" i="12" s="1"/>
  <c r="E15" i="12"/>
  <c r="I15" i="12" s="1"/>
  <c r="J15" i="12" s="1"/>
  <c r="I16" i="12"/>
  <c r="J16" i="12" s="1"/>
  <c r="E18" i="12"/>
  <c r="I18" i="12" s="1"/>
  <c r="J18" i="12" s="1"/>
  <c r="E19" i="12"/>
  <c r="I19" i="12" s="1"/>
  <c r="J19" i="12" s="1"/>
  <c r="I20" i="12"/>
  <c r="J20" i="12" s="1"/>
  <c r="E3" i="12"/>
  <c r="I3" i="12" s="1"/>
  <c r="J3" i="12" s="1"/>
  <c r="E2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tc={AA6C7ACD-F7ED-48F3-AFD5-0C54D83374C3}</author>
  </authors>
  <commentList>
    <comment ref="F45" authorId="0" shapeId="0" xr:uid="{AA6C7ACD-F7ED-48F3-AFD5-0C54D83374C3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Kontserdimaja Artium on juba tarbija</t>
      </text>
    </comment>
  </commentList>
</comments>
</file>

<file path=xl/sharedStrings.xml><?xml version="1.0" encoding="utf-8"?>
<sst xmlns="http://schemas.openxmlformats.org/spreadsheetml/2006/main" count="93" uniqueCount="69">
  <si>
    <t>Tarbimine</t>
  </si>
  <si>
    <t>Jrk nr</t>
  </si>
  <si>
    <t>Elamud ja boksid</t>
  </si>
  <si>
    <t>Tarbimispunktid</t>
  </si>
  <si>
    <t>Suur-Allikmäe, Äigrumäe</t>
  </si>
  <si>
    <t>Ühiktarbimine</t>
  </si>
  <si>
    <t xml:space="preserve">Eramu </t>
  </si>
  <si>
    <t>Mudelisse</t>
  </si>
  <si>
    <t>Punkte</t>
  </si>
  <si>
    <t>Tarbimine punktis</t>
  </si>
  <si>
    <t>Käära MÜ, Äigrumäe</t>
  </si>
  <si>
    <t>Vanavahtra, Laiaküla</t>
  </si>
  <si>
    <t>Pringi arendusala</t>
  </si>
  <si>
    <t>Pringi põhjaosa</t>
  </si>
  <si>
    <t>Antenniväljak</t>
  </si>
  <si>
    <t>Koos kaoga</t>
  </si>
  <si>
    <t xml:space="preserve">Metskitse, Hirve, Lubja küla </t>
  </si>
  <si>
    <t>Pärtleheina tee, Lubja/Pärnamäe</t>
  </si>
  <si>
    <t>Kannikese tee 1, 1a, Viimsi alevik</t>
  </si>
  <si>
    <t>Aiandi9a,11,Mõisa3,4</t>
  </si>
  <si>
    <t>Pärnamäe 170,172</t>
  </si>
  <si>
    <t>Uus-Pärnamäe arendusala, Viimsi</t>
  </si>
  <si>
    <t>Korter</t>
  </si>
  <si>
    <t>KÜ Kaare, Viimsi alevik</t>
  </si>
  <si>
    <t>Loigu 25, Äigrumäe</t>
  </si>
  <si>
    <t>Vokki kinnistu DP, Äigrumäe</t>
  </si>
  <si>
    <t>Rohuneeme tee 51b, Pringi</t>
  </si>
  <si>
    <t>Planeeringuala/arendus</t>
  </si>
  <si>
    <t>Vehema tee 5</t>
  </si>
  <si>
    <t>Kortrerid</t>
  </si>
  <si>
    <t>Nelgi pk 4, Jasmiini 1, 3</t>
  </si>
  <si>
    <t>Kangru tee 17,19, Lubja</t>
  </si>
  <si>
    <t>Perspektiivsed kinnistud ja juriidilised isikud külade kaupa</t>
  </si>
  <si>
    <t>Rohuneeme küla</t>
  </si>
  <si>
    <t>Püünsi küla</t>
  </si>
  <si>
    <t>Pringi küla</t>
  </si>
  <si>
    <t>Haabneeme alevik</t>
  </si>
  <si>
    <t>Miiduranna küla</t>
  </si>
  <si>
    <t>Planeeringud</t>
  </si>
  <si>
    <t>Viimsi alevik</t>
  </si>
  <si>
    <t>Pärnamäe küla</t>
  </si>
  <si>
    <t>Muuga küla</t>
  </si>
  <si>
    <t>Jaanilille, Pikapõllu, Metsakasti</t>
  </si>
  <si>
    <t>Metsakasti küla</t>
  </si>
  <si>
    <t>Äigrumäe küla</t>
  </si>
  <si>
    <t>Laiaküla küla</t>
  </si>
  <si>
    <t>Randvere küla</t>
  </si>
  <si>
    <t>Tammneeme küla</t>
  </si>
  <si>
    <t>Leppneeme küla</t>
  </si>
  <si>
    <t>Lubja küla</t>
  </si>
  <si>
    <t>Ettevõtluspiirkonnad</t>
  </si>
  <si>
    <t>Metsise tee</t>
  </si>
  <si>
    <t>Juriidilised kokku, m3/d</t>
  </si>
  <si>
    <t>Ampri tee</t>
  </si>
  <si>
    <t>Reinu tee</t>
  </si>
  <si>
    <t>Haabneeme keskus1</t>
  </si>
  <si>
    <t>Haabneeme keskus2</t>
  </si>
  <si>
    <t>Aiandi tee</t>
  </si>
  <si>
    <t>Viimsi alevik, Nelgi</t>
  </si>
  <si>
    <t>Viimsi alevik, Halli</t>
  </si>
  <si>
    <t>Äigrumäe</t>
  </si>
  <si>
    <t>Laiaküla</t>
  </si>
  <si>
    <t>m3/d</t>
  </si>
  <si>
    <t>s32401</t>
  </si>
  <si>
    <t>s2178</t>
  </si>
  <si>
    <t>s37978</t>
  </si>
  <si>
    <t>s33860</t>
  </si>
  <si>
    <t>2049, 39255, 36508</t>
  </si>
  <si>
    <t>Infiltratsioon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</si>
</sst>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7" x14ac:knownFonts="1"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</font>
    <font>
      <sz val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2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4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6" fillId="0" borderId="0" xfId="0" applyFont="1"/>
    <xf numFmtId="164" fontId="4" fillId="0" borderId="0" xfId="0" applyNumberFormat="1" applyFont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0" fontId="4" fillId="0" borderId="0" xfId="0" applyNumberFormat="1" applyFont="1" applyAlignment="1">
      <alignment horizontal="left" wrapText="1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NumberFormat="1" applyFont="1" applyFill="1" applyAlignment="1">
      <alignment horizontal="left" wrapText="1"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164" fontId="0" fillId="4" borderId="0" xfId="0" applyNumberFormat="1" applyFill="1"/>
  </cellXfs>
  <cellStyles count="2">
    <cellStyle name="Normaallaad" xfId="0" builtinId="0"/>
    <cellStyle name="Normaallaad 2" xfId="1" xr:uid="{022CEE05-1ABB-4FFD-9A3D-682741B61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ul Hansen" id="{5E3E6B7C-6730-4557-82CF-DEA859C79B71}" userId="9f968c4371bf0e25" providerId="Windows Live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5" dT="2023-10-24T15:14:50.51" personId="{5E3E6B7C-6730-4557-82CF-DEA859C79B71}" id="{AA6C7ACD-F7ED-48F3-AFD5-0C54D83374C3}">
    <text>Kontserdimaja Artium on juba tarbija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94C6-1BAA-4FA3-B824-56C475C39598}">
  <dimension ref="A1:O64"/>
  <sheetViews>
    <sheetView tabSelected="1" topLeftCell="A41" zoomScale="90" zoomScaleNormal="90" workbookViewId="0">
      <selection activeCell="H48" sqref="H48"/>
    </sheetView>
  </sheetViews>
  <sheetFormatPr defaultRowHeight="13.8" x14ac:dyDescent="0.25"/>
  <cols>
    <col min="1" max="1" width="6.19921875" customWidth="1"/>
    <col min="2" max="2" width="25.59765625" customWidth="1"/>
    <col min="3" max="3" width="12.3984375" customWidth="1"/>
    <col min="4" max="4" width="9.8984375" customWidth="1"/>
    <col min="5" max="5" width="12.19921875" customWidth="1"/>
    <col min="6" max="6" width="17.59765625" customWidth="1"/>
    <col min="7" max="7" width="17.09765625" customWidth="1"/>
    <col min="8" max="8" width="23.5" customWidth="1"/>
    <col min="9" max="9" width="13" customWidth="1"/>
    <col min="10" max="10" width="13.69921875" customWidth="1"/>
    <col min="11" max="11" width="12.3984375" customWidth="1"/>
    <col min="15" max="15" width="9.3984375" bestFit="1" customWidth="1"/>
  </cols>
  <sheetData>
    <row r="1" spans="1:15" x14ac:dyDescent="0.25">
      <c r="A1" s="12" t="s">
        <v>38</v>
      </c>
    </row>
    <row r="2" spans="1:15" ht="27.6" x14ac:dyDescent="0.25">
      <c r="A2" s="8" t="s">
        <v>1</v>
      </c>
      <c r="B2" s="2" t="s">
        <v>27</v>
      </c>
      <c r="C2" s="9" t="s">
        <v>2</v>
      </c>
      <c r="D2" s="9" t="s">
        <v>29</v>
      </c>
      <c r="E2" s="2" t="s">
        <v>0</v>
      </c>
      <c r="F2" s="2" t="s">
        <v>7</v>
      </c>
      <c r="G2" s="2" t="s">
        <v>3</v>
      </c>
      <c r="H2" s="2" t="s">
        <v>8</v>
      </c>
      <c r="I2" s="9" t="s">
        <v>9</v>
      </c>
      <c r="J2" s="2" t="s">
        <v>68</v>
      </c>
      <c r="K2" t="s">
        <v>5</v>
      </c>
      <c r="L2" t="s">
        <v>6</v>
      </c>
      <c r="M2" t="s">
        <v>22</v>
      </c>
    </row>
    <row r="3" spans="1:15" x14ac:dyDescent="0.25">
      <c r="A3" s="17">
        <v>1</v>
      </c>
      <c r="B3" s="18" t="s">
        <v>4</v>
      </c>
      <c r="C3" s="17">
        <v>33</v>
      </c>
      <c r="D3" s="17"/>
      <c r="E3" s="17">
        <f t="shared" ref="E3:E11" si="0">L$4*C3</f>
        <v>8.8440000000000012</v>
      </c>
      <c r="F3" s="17">
        <f>1000*E3/24/60/60</f>
        <v>0.10236111111111112</v>
      </c>
      <c r="G3" s="19">
        <v>1</v>
      </c>
      <c r="H3" s="18">
        <v>1</v>
      </c>
      <c r="I3" s="20">
        <f>F3/H3</f>
        <v>0.10236111111111112</v>
      </c>
      <c r="J3" s="21">
        <f>44*I3/56</f>
        <v>8.0426587301587318E-2</v>
      </c>
      <c r="K3" s="22"/>
      <c r="L3" s="22" t="s">
        <v>62</v>
      </c>
      <c r="M3" s="22" t="s">
        <v>62</v>
      </c>
      <c r="N3" s="22"/>
      <c r="O3" s="23">
        <f>I3+J3</f>
        <v>0.18278769841269843</v>
      </c>
    </row>
    <row r="4" spans="1:15" x14ac:dyDescent="0.25">
      <c r="A4" s="17">
        <v>2</v>
      </c>
      <c r="B4" s="18" t="s">
        <v>10</v>
      </c>
      <c r="C4" s="17">
        <v>81</v>
      </c>
      <c r="D4" s="17"/>
      <c r="E4" s="17">
        <f t="shared" si="0"/>
        <v>21.708000000000002</v>
      </c>
      <c r="F4" s="17">
        <f>1000*E4/24/60/60</f>
        <v>0.25125000000000003</v>
      </c>
      <c r="G4" s="19">
        <v>71</v>
      </c>
      <c r="H4" s="18">
        <v>1</v>
      </c>
      <c r="I4" s="20">
        <f>F4/H4</f>
        <v>0.25125000000000003</v>
      </c>
      <c r="J4" s="21">
        <f>44*I4/56</f>
        <v>0.1974107142857143</v>
      </c>
      <c r="K4" s="22"/>
      <c r="L4" s="22">
        <v>0.26800000000000002</v>
      </c>
      <c r="M4" s="22">
        <v>0.20599999999999999</v>
      </c>
      <c r="N4" s="22"/>
      <c r="O4" s="23">
        <f t="shared" ref="O4:O22" si="1">I4+J4</f>
        <v>0.4486607142857143</v>
      </c>
    </row>
    <row r="5" spans="1:15" x14ac:dyDescent="0.25">
      <c r="A5" s="17">
        <v>3</v>
      </c>
      <c r="B5" s="18" t="s">
        <v>21</v>
      </c>
      <c r="C5" s="17">
        <v>17</v>
      </c>
      <c r="D5" s="17"/>
      <c r="E5" s="17">
        <f t="shared" si="0"/>
        <v>4.556</v>
      </c>
      <c r="F5" s="17">
        <f t="shared" ref="F5:F22" si="2">1000*E5/24/60/60</f>
        <v>5.2731481481481483E-2</v>
      </c>
      <c r="G5" s="19">
        <v>25757</v>
      </c>
      <c r="H5" s="18">
        <v>1</v>
      </c>
      <c r="I5" s="20">
        <f t="shared" ref="I5:I22" si="3">F5/H5</f>
        <v>5.2731481481481483E-2</v>
      </c>
      <c r="J5" s="21">
        <f t="shared" ref="J5:J22" si="4">44*I5/56</f>
        <v>4.1431878306878313E-2</v>
      </c>
      <c r="K5" s="22"/>
      <c r="L5" s="22"/>
      <c r="M5" s="22"/>
      <c r="N5" s="22"/>
      <c r="O5" s="23">
        <f t="shared" si="1"/>
        <v>9.4163359788359796E-2</v>
      </c>
    </row>
    <row r="6" spans="1:15" x14ac:dyDescent="0.25">
      <c r="A6" s="17">
        <v>4</v>
      </c>
      <c r="B6" s="18" t="s">
        <v>11</v>
      </c>
      <c r="C6" s="17">
        <v>17</v>
      </c>
      <c r="D6" s="17"/>
      <c r="E6" s="17">
        <f t="shared" si="0"/>
        <v>4.556</v>
      </c>
      <c r="F6" s="17">
        <f t="shared" si="2"/>
        <v>5.2731481481481483E-2</v>
      </c>
      <c r="G6" s="19">
        <v>90</v>
      </c>
      <c r="H6" s="18">
        <v>1</v>
      </c>
      <c r="I6" s="20">
        <f t="shared" si="3"/>
        <v>5.2731481481481483E-2</v>
      </c>
      <c r="J6" s="21">
        <f t="shared" si="4"/>
        <v>4.1431878306878313E-2</v>
      </c>
      <c r="K6" s="22"/>
      <c r="L6" s="22"/>
      <c r="M6" s="22"/>
      <c r="N6" s="22"/>
      <c r="O6" s="23">
        <f t="shared" si="1"/>
        <v>9.4163359788359796E-2</v>
      </c>
    </row>
    <row r="7" spans="1:15" x14ac:dyDescent="0.25">
      <c r="A7" s="17">
        <v>5</v>
      </c>
      <c r="B7" s="18" t="s">
        <v>12</v>
      </c>
      <c r="C7" s="17">
        <v>60</v>
      </c>
      <c r="D7" s="17"/>
      <c r="E7" s="17">
        <f t="shared" si="0"/>
        <v>16.080000000000002</v>
      </c>
      <c r="F7" s="17">
        <f t="shared" si="2"/>
        <v>0.18611111111111114</v>
      </c>
      <c r="G7" s="19" t="s">
        <v>63</v>
      </c>
      <c r="H7" s="18">
        <v>1</v>
      </c>
      <c r="I7" s="20">
        <f t="shared" si="3"/>
        <v>0.18611111111111114</v>
      </c>
      <c r="J7" s="21">
        <f t="shared" si="4"/>
        <v>0.14623015873015874</v>
      </c>
      <c r="K7" s="22"/>
      <c r="L7" s="22"/>
      <c r="M7" s="22"/>
      <c r="N7" s="22"/>
      <c r="O7" s="23">
        <f t="shared" si="1"/>
        <v>0.33234126984126988</v>
      </c>
    </row>
    <row r="8" spans="1:15" x14ac:dyDescent="0.25">
      <c r="A8" s="17">
        <v>6</v>
      </c>
      <c r="B8" s="18" t="s">
        <v>13</v>
      </c>
      <c r="C8" s="17">
        <v>16</v>
      </c>
      <c r="D8" s="17"/>
      <c r="E8" s="17">
        <f t="shared" si="0"/>
        <v>4.2880000000000003</v>
      </c>
      <c r="F8" s="17">
        <f t="shared" si="2"/>
        <v>4.9629629629629621E-2</v>
      </c>
      <c r="G8" s="19" t="s">
        <v>64</v>
      </c>
      <c r="H8" s="18">
        <v>1</v>
      </c>
      <c r="I8" s="20">
        <f t="shared" si="3"/>
        <v>4.9629629629629621E-2</v>
      </c>
      <c r="J8" s="21">
        <f t="shared" si="4"/>
        <v>3.8994708994708985E-2</v>
      </c>
      <c r="K8" s="22"/>
      <c r="L8" s="22"/>
      <c r="M8" s="22"/>
      <c r="N8" s="22"/>
      <c r="O8" s="23">
        <f t="shared" si="1"/>
        <v>8.8624338624338606E-2</v>
      </c>
    </row>
    <row r="9" spans="1:15" x14ac:dyDescent="0.25">
      <c r="A9" s="17">
        <v>7</v>
      </c>
      <c r="B9" s="18" t="s">
        <v>14</v>
      </c>
      <c r="C9" s="17">
        <v>228</v>
      </c>
      <c r="D9" s="17"/>
      <c r="E9" s="17">
        <f t="shared" si="0"/>
        <v>61.104000000000006</v>
      </c>
      <c r="F9" s="17">
        <f t="shared" si="2"/>
        <v>0.70722222222222242</v>
      </c>
      <c r="G9" s="19">
        <v>91</v>
      </c>
      <c r="H9" s="18">
        <v>1</v>
      </c>
      <c r="I9" s="20">
        <f t="shared" si="3"/>
        <v>0.70722222222222242</v>
      </c>
      <c r="J9" s="21">
        <f t="shared" si="4"/>
        <v>0.55567460317460327</v>
      </c>
      <c r="K9" s="22"/>
      <c r="L9" s="22"/>
      <c r="M9" s="22"/>
      <c r="N9" s="22"/>
      <c r="O9" s="23">
        <f t="shared" si="1"/>
        <v>1.2628968253968256</v>
      </c>
    </row>
    <row r="10" spans="1:15" x14ac:dyDescent="0.25">
      <c r="A10" s="17">
        <v>8</v>
      </c>
      <c r="B10" s="18" t="s">
        <v>16</v>
      </c>
      <c r="C10" s="17">
        <v>32</v>
      </c>
      <c r="D10" s="17"/>
      <c r="E10" s="17">
        <f t="shared" si="0"/>
        <v>8.5760000000000005</v>
      </c>
      <c r="F10" s="17">
        <f t="shared" si="2"/>
        <v>9.9259259259259242E-2</v>
      </c>
      <c r="G10" s="19">
        <v>92</v>
      </c>
      <c r="H10" s="18">
        <v>1</v>
      </c>
      <c r="I10" s="20">
        <f t="shared" si="3"/>
        <v>9.9259259259259242E-2</v>
      </c>
      <c r="J10" s="21">
        <f t="shared" si="4"/>
        <v>7.798941798941797E-2</v>
      </c>
      <c r="K10" s="22"/>
      <c r="L10" s="22"/>
      <c r="M10" s="22"/>
      <c r="N10" s="22"/>
      <c r="O10" s="23">
        <f t="shared" si="1"/>
        <v>0.17724867724867721</v>
      </c>
    </row>
    <row r="11" spans="1:15" x14ac:dyDescent="0.25">
      <c r="A11" s="17">
        <v>9</v>
      </c>
      <c r="B11" s="18" t="s">
        <v>17</v>
      </c>
      <c r="C11" s="17">
        <v>24</v>
      </c>
      <c r="D11" s="17"/>
      <c r="E11" s="17">
        <f t="shared" si="0"/>
        <v>6.4320000000000004</v>
      </c>
      <c r="F11" s="17">
        <f t="shared" si="2"/>
        <v>7.4444444444444452E-2</v>
      </c>
      <c r="G11" s="19" t="s">
        <v>65</v>
      </c>
      <c r="H11" s="18">
        <v>1</v>
      </c>
      <c r="I11" s="20">
        <f t="shared" si="3"/>
        <v>7.4444444444444452E-2</v>
      </c>
      <c r="J11" s="21">
        <f t="shared" si="4"/>
        <v>5.8492063492063498E-2</v>
      </c>
      <c r="K11" s="22"/>
      <c r="L11" s="22"/>
      <c r="M11" s="22"/>
      <c r="N11" s="22"/>
      <c r="O11" s="23">
        <f t="shared" si="1"/>
        <v>0.13293650793650796</v>
      </c>
    </row>
    <row r="12" spans="1:15" x14ac:dyDescent="0.25">
      <c r="A12" s="17">
        <v>10</v>
      </c>
      <c r="B12" s="18" t="s">
        <v>18</v>
      </c>
      <c r="C12" s="17"/>
      <c r="D12" s="17"/>
      <c r="E12" s="17">
        <v>20</v>
      </c>
      <c r="F12" s="17">
        <f t="shared" si="2"/>
        <v>0.23148148148148148</v>
      </c>
      <c r="G12" s="19">
        <v>801</v>
      </c>
      <c r="H12" s="18">
        <v>1</v>
      </c>
      <c r="I12" s="20">
        <f t="shared" si="3"/>
        <v>0.23148148148148148</v>
      </c>
      <c r="J12" s="21">
        <f t="shared" si="4"/>
        <v>0.18187830687830689</v>
      </c>
      <c r="K12" s="22"/>
      <c r="L12" s="22"/>
      <c r="M12" s="22"/>
      <c r="N12" s="22"/>
      <c r="O12" s="23">
        <f t="shared" si="1"/>
        <v>0.41335978835978837</v>
      </c>
    </row>
    <row r="13" spans="1:15" x14ac:dyDescent="0.25">
      <c r="A13" s="17">
        <v>11</v>
      </c>
      <c r="B13" s="18" t="s">
        <v>19</v>
      </c>
      <c r="C13" s="17"/>
      <c r="D13" s="17"/>
      <c r="E13" s="17">
        <v>25</v>
      </c>
      <c r="F13" s="17">
        <f t="shared" si="2"/>
        <v>0.28935185185185186</v>
      </c>
      <c r="G13" s="19">
        <v>28862</v>
      </c>
      <c r="H13" s="18">
        <v>1</v>
      </c>
      <c r="I13" s="20">
        <f t="shared" si="3"/>
        <v>0.28935185185185186</v>
      </c>
      <c r="J13" s="21">
        <f t="shared" si="4"/>
        <v>0.22734788359788358</v>
      </c>
      <c r="K13" s="22"/>
      <c r="L13" s="22"/>
      <c r="M13" s="22"/>
      <c r="N13" s="22"/>
      <c r="O13" s="23">
        <f t="shared" si="1"/>
        <v>0.51669973544973546</v>
      </c>
    </row>
    <row r="14" spans="1:15" x14ac:dyDescent="0.25">
      <c r="A14" s="17">
        <v>12</v>
      </c>
      <c r="B14" s="18" t="s">
        <v>20</v>
      </c>
      <c r="C14" s="17">
        <v>18</v>
      </c>
      <c r="D14" s="17"/>
      <c r="E14" s="17">
        <f>L$4*C14</f>
        <v>4.8239999999999998</v>
      </c>
      <c r="F14" s="17">
        <f t="shared" si="2"/>
        <v>5.5833333333333332E-2</v>
      </c>
      <c r="G14" s="19">
        <v>26583</v>
      </c>
      <c r="H14" s="18">
        <v>1</v>
      </c>
      <c r="I14" s="20">
        <f t="shared" si="3"/>
        <v>5.5833333333333332E-2</v>
      </c>
      <c r="J14" s="21">
        <f t="shared" si="4"/>
        <v>4.386904761904762E-2</v>
      </c>
      <c r="K14" s="22"/>
      <c r="L14" s="22"/>
      <c r="M14" s="22"/>
      <c r="N14" s="22"/>
      <c r="O14" s="23">
        <f t="shared" si="1"/>
        <v>9.9702380952380959E-2</v>
      </c>
    </row>
    <row r="15" spans="1:15" x14ac:dyDescent="0.25">
      <c r="A15" s="17">
        <v>13</v>
      </c>
      <c r="B15" s="18" t="s">
        <v>42</v>
      </c>
      <c r="C15" s="17">
        <v>36</v>
      </c>
      <c r="D15" s="17"/>
      <c r="E15" s="17">
        <f>L$4*C15</f>
        <v>9.6479999999999997</v>
      </c>
      <c r="F15" s="17">
        <f t="shared" si="2"/>
        <v>0.11166666666666666</v>
      </c>
      <c r="G15" s="19">
        <v>54</v>
      </c>
      <c r="H15" s="18">
        <v>1</v>
      </c>
      <c r="I15" s="20">
        <f t="shared" si="3"/>
        <v>0.11166666666666666</v>
      </c>
      <c r="J15" s="21">
        <f t="shared" si="4"/>
        <v>8.773809523809524E-2</v>
      </c>
      <c r="K15" s="22"/>
      <c r="L15" s="22"/>
      <c r="M15" s="22"/>
      <c r="N15" s="22"/>
      <c r="O15" s="23">
        <f t="shared" si="1"/>
        <v>0.19940476190476192</v>
      </c>
    </row>
    <row r="16" spans="1:15" x14ac:dyDescent="0.25">
      <c r="A16" s="17">
        <v>14</v>
      </c>
      <c r="B16" s="18" t="s">
        <v>24</v>
      </c>
      <c r="C16" s="17">
        <v>163</v>
      </c>
      <c r="D16" s="17">
        <v>46</v>
      </c>
      <c r="E16" s="17">
        <f>(L$4*C16)+(D16*M$4)</f>
        <v>53.160000000000004</v>
      </c>
      <c r="F16" s="17">
        <f t="shared" si="2"/>
        <v>0.61527777777777781</v>
      </c>
      <c r="G16" s="19" t="s">
        <v>66</v>
      </c>
      <c r="H16" s="18">
        <v>1</v>
      </c>
      <c r="I16" s="20">
        <f t="shared" si="3"/>
        <v>0.61527777777777781</v>
      </c>
      <c r="J16" s="21">
        <f t="shared" si="4"/>
        <v>0.48343253968253969</v>
      </c>
      <c r="K16" s="22"/>
      <c r="L16" s="22"/>
      <c r="M16" s="22"/>
      <c r="N16" s="22"/>
      <c r="O16" s="23">
        <f t="shared" si="1"/>
        <v>1.0987103174603174</v>
      </c>
    </row>
    <row r="17" spans="1:15" x14ac:dyDescent="0.25">
      <c r="A17" s="17">
        <v>15</v>
      </c>
      <c r="B17" s="18" t="s">
        <v>23</v>
      </c>
      <c r="C17" s="17"/>
      <c r="D17" s="17"/>
      <c r="E17" s="17">
        <v>7</v>
      </c>
      <c r="F17" s="17">
        <f t="shared" si="2"/>
        <v>8.1018518518518531E-2</v>
      </c>
      <c r="G17" s="19">
        <v>37678</v>
      </c>
      <c r="H17" s="18">
        <v>1</v>
      </c>
      <c r="I17" s="20">
        <f t="shared" si="3"/>
        <v>8.1018518518518531E-2</v>
      </c>
      <c r="J17" s="21">
        <f t="shared" si="4"/>
        <v>6.3657407407407413E-2</v>
      </c>
      <c r="K17" s="22"/>
      <c r="L17" s="22"/>
      <c r="M17" s="22"/>
      <c r="N17" s="22"/>
      <c r="O17" s="23">
        <f t="shared" si="1"/>
        <v>0.14467592592592593</v>
      </c>
    </row>
    <row r="18" spans="1:15" x14ac:dyDescent="0.25">
      <c r="A18" s="17">
        <v>16</v>
      </c>
      <c r="B18" s="18" t="s">
        <v>25</v>
      </c>
      <c r="C18" s="17">
        <v>14</v>
      </c>
      <c r="D18" s="17"/>
      <c r="E18" s="17">
        <f>L$4*C18</f>
        <v>3.7520000000000002</v>
      </c>
      <c r="F18" s="17">
        <f t="shared" si="2"/>
        <v>4.342592592592593E-2</v>
      </c>
      <c r="G18" s="19">
        <v>33784</v>
      </c>
      <c r="H18" s="18">
        <v>1</v>
      </c>
      <c r="I18" s="20">
        <f t="shared" si="3"/>
        <v>4.342592592592593E-2</v>
      </c>
      <c r="J18" s="21">
        <f t="shared" si="4"/>
        <v>3.412037037037037E-2</v>
      </c>
      <c r="K18" s="22"/>
      <c r="L18" s="22"/>
      <c r="M18" s="22"/>
      <c r="N18" s="22"/>
      <c r="O18" s="23">
        <f t="shared" si="1"/>
        <v>7.7546296296296308E-2</v>
      </c>
    </row>
    <row r="19" spans="1:15" x14ac:dyDescent="0.25">
      <c r="A19" s="17">
        <v>17</v>
      </c>
      <c r="B19" s="18" t="s">
        <v>26</v>
      </c>
      <c r="C19" s="17">
        <v>15</v>
      </c>
      <c r="D19" s="17"/>
      <c r="E19" s="17">
        <f>L$4*C19</f>
        <v>4.0200000000000005</v>
      </c>
      <c r="F19" s="17">
        <f t="shared" si="2"/>
        <v>4.6527777777777786E-2</v>
      </c>
      <c r="G19" s="19">
        <v>39650</v>
      </c>
      <c r="H19" s="18">
        <v>1</v>
      </c>
      <c r="I19" s="20">
        <f t="shared" si="3"/>
        <v>4.6527777777777786E-2</v>
      </c>
      <c r="J19" s="21">
        <f t="shared" si="4"/>
        <v>3.6557539682539685E-2</v>
      </c>
      <c r="K19" s="22"/>
      <c r="L19" s="22"/>
      <c r="M19" s="22"/>
      <c r="N19" s="22"/>
      <c r="O19" s="23">
        <f t="shared" si="1"/>
        <v>8.308531746031747E-2</v>
      </c>
    </row>
    <row r="20" spans="1:15" x14ac:dyDescent="0.25">
      <c r="A20" s="17">
        <v>18</v>
      </c>
      <c r="B20" s="18" t="s">
        <v>28</v>
      </c>
      <c r="C20" s="17"/>
      <c r="D20" s="17">
        <v>34</v>
      </c>
      <c r="E20" s="17">
        <f>(L$4*C20)+(D20*M$4)</f>
        <v>7.0039999999999996</v>
      </c>
      <c r="F20" s="17">
        <f t="shared" si="2"/>
        <v>8.1064814814814812E-2</v>
      </c>
      <c r="G20" s="19">
        <v>325</v>
      </c>
      <c r="H20" s="18">
        <v>1</v>
      </c>
      <c r="I20" s="20">
        <f t="shared" si="3"/>
        <v>8.1064814814814812E-2</v>
      </c>
      <c r="J20" s="21">
        <f t="shared" si="4"/>
        <v>6.3693783068783066E-2</v>
      </c>
      <c r="K20" s="22"/>
      <c r="L20" s="22"/>
      <c r="M20" s="22"/>
      <c r="N20" s="22"/>
      <c r="O20" s="23">
        <f t="shared" si="1"/>
        <v>0.14475859788359788</v>
      </c>
    </row>
    <row r="21" spans="1:15" x14ac:dyDescent="0.25">
      <c r="A21" s="17">
        <v>19</v>
      </c>
      <c r="B21" s="18" t="s">
        <v>30</v>
      </c>
      <c r="C21" s="17"/>
      <c r="D21" s="17">
        <v>146</v>
      </c>
      <c r="E21" s="17">
        <f t="shared" ref="E21:E24" si="5">(L$4*C21)+(D21*M$4)</f>
        <v>30.075999999999997</v>
      </c>
      <c r="F21" s="17">
        <f t="shared" si="2"/>
        <v>0.34810185185185183</v>
      </c>
      <c r="G21" s="19">
        <v>40779</v>
      </c>
      <c r="H21" s="18">
        <v>1</v>
      </c>
      <c r="I21" s="20">
        <f t="shared" si="3"/>
        <v>0.34810185185185183</v>
      </c>
      <c r="J21" s="21">
        <f t="shared" si="4"/>
        <v>0.27350859788359788</v>
      </c>
      <c r="K21" s="22"/>
      <c r="L21" s="22"/>
      <c r="M21" s="22"/>
      <c r="N21" s="22"/>
      <c r="O21" s="23">
        <f t="shared" si="1"/>
        <v>0.62161044973544977</v>
      </c>
    </row>
    <row r="22" spans="1:15" x14ac:dyDescent="0.25">
      <c r="A22" s="17"/>
      <c r="B22" s="18" t="s">
        <v>31</v>
      </c>
      <c r="C22" s="17">
        <v>20</v>
      </c>
      <c r="D22" s="17"/>
      <c r="E22" s="17">
        <f t="shared" si="5"/>
        <v>5.36</v>
      </c>
      <c r="F22" s="17">
        <f t="shared" si="2"/>
        <v>6.2037037037037036E-2</v>
      </c>
      <c r="G22" s="19">
        <v>3830</v>
      </c>
      <c r="H22" s="18">
        <v>1</v>
      </c>
      <c r="I22" s="20">
        <f t="shared" si="3"/>
        <v>6.2037037037037036E-2</v>
      </c>
      <c r="J22" s="21">
        <f t="shared" si="4"/>
        <v>4.8743386243386241E-2</v>
      </c>
      <c r="K22" s="22"/>
      <c r="L22" s="22"/>
      <c r="M22" s="22"/>
      <c r="N22" s="22"/>
      <c r="O22" s="23">
        <f t="shared" si="1"/>
        <v>0.11078042328042328</v>
      </c>
    </row>
    <row r="23" spans="1:15" x14ac:dyDescent="0.25">
      <c r="A23" s="4">
        <v>21</v>
      </c>
      <c r="B23" s="5"/>
      <c r="C23" s="4"/>
      <c r="D23" s="4"/>
      <c r="E23" s="4">
        <f t="shared" si="5"/>
        <v>0</v>
      </c>
      <c r="F23" s="4">
        <f t="shared" ref="F23:F24" si="6">E23/24</f>
        <v>0</v>
      </c>
      <c r="G23" s="16"/>
      <c r="H23" s="4"/>
      <c r="I23" s="13"/>
      <c r="J23" s="4"/>
    </row>
    <row r="24" spans="1:15" x14ac:dyDescent="0.25">
      <c r="A24" s="4">
        <v>22</v>
      </c>
      <c r="B24" s="5"/>
      <c r="C24" s="4"/>
      <c r="D24" s="4"/>
      <c r="E24" s="4">
        <f t="shared" si="5"/>
        <v>0</v>
      </c>
      <c r="F24" s="4">
        <f t="shared" si="6"/>
        <v>0</v>
      </c>
      <c r="G24" s="16"/>
      <c r="H24" s="4"/>
      <c r="I24" s="13"/>
      <c r="J24" s="4"/>
    </row>
    <row r="25" spans="1:15" x14ac:dyDescent="0.25">
      <c r="B25" s="3"/>
      <c r="C25" s="1"/>
      <c r="D25" s="1"/>
      <c r="E25" s="10">
        <f>SUM(E3:E24)</f>
        <v>305.988</v>
      </c>
      <c r="F25" s="1"/>
    </row>
    <row r="26" spans="1:15" x14ac:dyDescent="0.25">
      <c r="B26" s="3"/>
      <c r="C26" s="1" t="s">
        <v>15</v>
      </c>
      <c r="D26" s="1"/>
      <c r="E26" s="11">
        <f>100*E25/56</f>
        <v>546.40714285714284</v>
      </c>
      <c r="F26" s="1"/>
    </row>
    <row r="27" spans="1:15" x14ac:dyDescent="0.25">
      <c r="B27" s="3"/>
      <c r="C27" s="1"/>
      <c r="D27" s="1"/>
      <c r="E27" s="1"/>
      <c r="F27" s="1"/>
    </row>
    <row r="28" spans="1:15" x14ac:dyDescent="0.25">
      <c r="A28" s="12" t="s">
        <v>32</v>
      </c>
      <c r="B28" s="3"/>
      <c r="C28" s="1"/>
      <c r="D28" s="1"/>
      <c r="E28" s="1"/>
      <c r="F28" s="1"/>
    </row>
    <row r="29" spans="1:15" x14ac:dyDescent="0.25">
      <c r="B29" s="3"/>
      <c r="C29" s="1"/>
      <c r="D29" s="1"/>
      <c r="E29" s="1"/>
      <c r="F29" s="1"/>
      <c r="G29" s="1"/>
    </row>
    <row r="30" spans="1:15" ht="27.6" x14ac:dyDescent="0.25">
      <c r="A30" s="8" t="s">
        <v>1</v>
      </c>
      <c r="B30" s="2" t="s">
        <v>27</v>
      </c>
      <c r="C30" s="9" t="s">
        <v>2</v>
      </c>
      <c r="D30" s="9" t="s">
        <v>29</v>
      </c>
      <c r="E30" s="2" t="s">
        <v>0</v>
      </c>
      <c r="F30" s="9" t="s">
        <v>52</v>
      </c>
      <c r="G30" s="2" t="s">
        <v>7</v>
      </c>
      <c r="H30" s="2" t="s">
        <v>3</v>
      </c>
      <c r="I30" s="2" t="s">
        <v>8</v>
      </c>
      <c r="J30" s="9" t="s">
        <v>9</v>
      </c>
      <c r="K30" s="2" t="s">
        <v>68</v>
      </c>
    </row>
    <row r="31" spans="1:15" x14ac:dyDescent="0.25">
      <c r="A31" s="17">
        <v>1</v>
      </c>
      <c r="B31" s="18" t="s">
        <v>33</v>
      </c>
      <c r="C31" s="17">
        <v>100</v>
      </c>
      <c r="D31" s="17"/>
      <c r="E31" s="17">
        <f>(L$4*C31)+(D31*M$4)</f>
        <v>26.8</v>
      </c>
      <c r="F31" s="17">
        <v>0.3</v>
      </c>
      <c r="G31" s="17">
        <f>(((1000*(E31+F31))/24)/60)/60</f>
        <v>0.31365740740740744</v>
      </c>
      <c r="H31" s="19">
        <v>1828</v>
      </c>
      <c r="I31" s="21">
        <v>1</v>
      </c>
      <c r="J31" s="21">
        <f>G31/I31</f>
        <v>0.31365740740740744</v>
      </c>
      <c r="K31" s="21">
        <f>44*J31/56</f>
        <v>0.24644510582010584</v>
      </c>
      <c r="L31" s="22">
        <f>J31+K31</f>
        <v>0.56010251322751325</v>
      </c>
    </row>
    <row r="32" spans="1:15" x14ac:dyDescent="0.25">
      <c r="A32" s="17">
        <v>2</v>
      </c>
      <c r="B32" s="18" t="s">
        <v>34</v>
      </c>
      <c r="C32" s="17">
        <v>120</v>
      </c>
      <c r="D32" s="17"/>
      <c r="E32" s="17">
        <f>(L$4*C32)+(D32*M$4)</f>
        <v>32.160000000000004</v>
      </c>
      <c r="F32" s="17">
        <v>20.5</v>
      </c>
      <c r="G32" s="17">
        <f>(((1000*(E32+F32))/24)/60)/60</f>
        <v>0.60949074074074083</v>
      </c>
      <c r="H32" s="19">
        <v>26874</v>
      </c>
      <c r="I32" s="21">
        <v>1</v>
      </c>
      <c r="J32" s="21">
        <f>G32/I32</f>
        <v>0.60949074074074083</v>
      </c>
      <c r="K32" s="21">
        <f t="shared" ref="K32:K45" si="7">44*J32/56</f>
        <v>0.47888558201058207</v>
      </c>
      <c r="L32" s="22">
        <f t="shared" ref="L32:L45" si="8">J32+K32</f>
        <v>1.0883763227513228</v>
      </c>
    </row>
    <row r="33" spans="1:12" x14ac:dyDescent="0.25">
      <c r="A33" s="17">
        <v>3</v>
      </c>
      <c r="B33" s="18" t="s">
        <v>35</v>
      </c>
      <c r="C33" s="17">
        <v>235</v>
      </c>
      <c r="D33" s="17"/>
      <c r="E33" s="17">
        <f t="shared" ref="E33:E45" si="9">(L$4*C33)+(D33*M$4)</f>
        <v>62.980000000000004</v>
      </c>
      <c r="F33" s="17">
        <v>11</v>
      </c>
      <c r="G33" s="17">
        <f t="shared" ref="G33:G45" si="10">(((1000*(E33+F33))/24)/60)/60</f>
        <v>0.85624999999999996</v>
      </c>
      <c r="H33" s="19">
        <v>16232</v>
      </c>
      <c r="I33" s="21">
        <v>1</v>
      </c>
      <c r="J33" s="21">
        <f t="shared" ref="J33:J45" si="11">G33/I33</f>
        <v>0.85624999999999996</v>
      </c>
      <c r="K33" s="21">
        <f t="shared" si="7"/>
        <v>0.67276785714285714</v>
      </c>
      <c r="L33" s="22">
        <f t="shared" si="8"/>
        <v>1.5290178571428572</v>
      </c>
    </row>
    <row r="34" spans="1:12" x14ac:dyDescent="0.25">
      <c r="A34" s="17">
        <v>4</v>
      </c>
      <c r="B34" s="18" t="s">
        <v>36</v>
      </c>
      <c r="C34" s="17">
        <v>320</v>
      </c>
      <c r="D34" s="17">
        <v>140</v>
      </c>
      <c r="E34" s="17">
        <f t="shared" si="9"/>
        <v>114.60000000000001</v>
      </c>
      <c r="F34" s="17">
        <v>270</v>
      </c>
      <c r="G34" s="17">
        <f t="shared" si="10"/>
        <v>4.4513888888888884</v>
      </c>
      <c r="H34" s="19" t="s">
        <v>67</v>
      </c>
      <c r="I34" s="21">
        <v>3</v>
      </c>
      <c r="J34" s="21">
        <f t="shared" si="11"/>
        <v>1.4837962962962961</v>
      </c>
      <c r="K34" s="21">
        <f t="shared" si="7"/>
        <v>1.1658399470899468</v>
      </c>
      <c r="L34" s="22">
        <f t="shared" si="8"/>
        <v>2.6496362433862428</v>
      </c>
    </row>
    <row r="35" spans="1:12" x14ac:dyDescent="0.25">
      <c r="A35" s="17">
        <v>5</v>
      </c>
      <c r="B35" s="18" t="s">
        <v>37</v>
      </c>
      <c r="C35" s="17"/>
      <c r="D35" s="17"/>
      <c r="E35" s="17">
        <f t="shared" si="9"/>
        <v>0</v>
      </c>
      <c r="F35" s="17">
        <v>627</v>
      </c>
      <c r="G35" s="17">
        <f t="shared" si="10"/>
        <v>7.2569444444444446</v>
      </c>
      <c r="H35" s="19">
        <v>34194</v>
      </c>
      <c r="I35" s="21">
        <v>1</v>
      </c>
      <c r="J35" s="21">
        <f t="shared" si="11"/>
        <v>7.2569444444444446</v>
      </c>
      <c r="K35" s="21">
        <f t="shared" si="7"/>
        <v>5.70188492063492</v>
      </c>
      <c r="L35" s="22">
        <f t="shared" si="8"/>
        <v>12.958829365079364</v>
      </c>
    </row>
    <row r="36" spans="1:12" x14ac:dyDescent="0.25">
      <c r="A36" s="17">
        <v>6</v>
      </c>
      <c r="B36" s="18" t="s">
        <v>39</v>
      </c>
      <c r="C36" s="17">
        <v>61</v>
      </c>
      <c r="D36" s="17"/>
      <c r="E36" s="17">
        <f t="shared" si="9"/>
        <v>16.348000000000003</v>
      </c>
      <c r="F36" s="17">
        <v>68</v>
      </c>
      <c r="G36" s="17">
        <f t="shared" si="10"/>
        <v>0.97625000000000006</v>
      </c>
      <c r="H36" s="19">
        <v>773</v>
      </c>
      <c r="I36" s="21">
        <v>1</v>
      </c>
      <c r="J36" s="21">
        <f t="shared" si="11"/>
        <v>0.97625000000000006</v>
      </c>
      <c r="K36" s="21">
        <f t="shared" si="7"/>
        <v>0.76705357142857156</v>
      </c>
      <c r="L36" s="22">
        <f t="shared" si="8"/>
        <v>1.7433035714285716</v>
      </c>
    </row>
    <row r="37" spans="1:12" x14ac:dyDescent="0.25">
      <c r="A37" s="17">
        <v>7</v>
      </c>
      <c r="B37" s="18" t="s">
        <v>40</v>
      </c>
      <c r="C37" s="17">
        <v>88</v>
      </c>
      <c r="D37" s="17"/>
      <c r="E37" s="17">
        <f t="shared" si="9"/>
        <v>23.584000000000003</v>
      </c>
      <c r="F37" s="17">
        <v>11.1</v>
      </c>
      <c r="G37" s="17">
        <f t="shared" si="10"/>
        <v>0.40143518518518528</v>
      </c>
      <c r="H37" s="19">
        <v>3</v>
      </c>
      <c r="I37" s="21">
        <v>1</v>
      </c>
      <c r="J37" s="21">
        <f t="shared" si="11"/>
        <v>0.40143518518518528</v>
      </c>
      <c r="K37" s="21">
        <f t="shared" si="7"/>
        <v>0.31541335978835988</v>
      </c>
      <c r="L37" s="22">
        <f t="shared" si="8"/>
        <v>0.71684854497354511</v>
      </c>
    </row>
    <row r="38" spans="1:12" x14ac:dyDescent="0.25">
      <c r="A38" s="17">
        <v>8</v>
      </c>
      <c r="B38" s="18" t="s">
        <v>41</v>
      </c>
      <c r="C38" s="17">
        <v>106</v>
      </c>
      <c r="D38" s="17"/>
      <c r="E38" s="17">
        <f t="shared" si="9"/>
        <v>28.408000000000001</v>
      </c>
      <c r="F38" s="17">
        <v>55</v>
      </c>
      <c r="G38" s="17">
        <f t="shared" si="10"/>
        <v>0.96537037037037043</v>
      </c>
      <c r="H38" s="19">
        <v>34352</v>
      </c>
      <c r="I38" s="21">
        <v>1</v>
      </c>
      <c r="J38" s="21">
        <f t="shared" si="11"/>
        <v>0.96537037037037043</v>
      </c>
      <c r="K38" s="21">
        <f t="shared" si="7"/>
        <v>0.75850529100529107</v>
      </c>
      <c r="L38" s="22">
        <f t="shared" si="8"/>
        <v>1.7238756613756614</v>
      </c>
    </row>
    <row r="39" spans="1:12" x14ac:dyDescent="0.25">
      <c r="A39" s="17">
        <v>9</v>
      </c>
      <c r="B39" s="18" t="s">
        <v>43</v>
      </c>
      <c r="C39" s="17">
        <v>165</v>
      </c>
      <c r="D39" s="17"/>
      <c r="E39" s="17">
        <f t="shared" si="9"/>
        <v>44.220000000000006</v>
      </c>
      <c r="F39" s="17">
        <v>9</v>
      </c>
      <c r="G39" s="17">
        <f t="shared" si="10"/>
        <v>0.61597222222222237</v>
      </c>
      <c r="H39" s="19">
        <v>23359</v>
      </c>
      <c r="I39" s="21">
        <v>1</v>
      </c>
      <c r="J39" s="21">
        <f t="shared" si="11"/>
        <v>0.61597222222222237</v>
      </c>
      <c r="K39" s="21">
        <f t="shared" si="7"/>
        <v>0.48397817460317472</v>
      </c>
      <c r="L39" s="22">
        <f t="shared" si="8"/>
        <v>1.0999503968253972</v>
      </c>
    </row>
    <row r="40" spans="1:12" x14ac:dyDescent="0.25">
      <c r="A40" s="17">
        <v>10</v>
      </c>
      <c r="B40" s="18" t="s">
        <v>44</v>
      </c>
      <c r="C40" s="17">
        <v>13</v>
      </c>
      <c r="D40" s="17"/>
      <c r="E40" s="17">
        <f t="shared" si="9"/>
        <v>3.484</v>
      </c>
      <c r="F40" s="17">
        <v>40</v>
      </c>
      <c r="G40" s="17">
        <f t="shared" si="10"/>
        <v>0.50328703703703703</v>
      </c>
      <c r="H40" s="19">
        <v>33809</v>
      </c>
      <c r="I40" s="21">
        <v>1</v>
      </c>
      <c r="J40" s="21">
        <f t="shared" si="11"/>
        <v>0.50328703703703703</v>
      </c>
      <c r="K40" s="21">
        <f t="shared" si="7"/>
        <v>0.39543981481481483</v>
      </c>
      <c r="L40" s="22">
        <f t="shared" si="8"/>
        <v>0.89872685185185186</v>
      </c>
    </row>
    <row r="41" spans="1:12" x14ac:dyDescent="0.25">
      <c r="A41" s="17">
        <v>11</v>
      </c>
      <c r="B41" s="18" t="s">
        <v>45</v>
      </c>
      <c r="C41" s="17">
        <v>82</v>
      </c>
      <c r="D41" s="17"/>
      <c r="E41" s="17">
        <f t="shared" si="9"/>
        <v>21.976000000000003</v>
      </c>
      <c r="F41" s="17">
        <v>10.4</v>
      </c>
      <c r="G41" s="17">
        <f t="shared" si="10"/>
        <v>0.37472222222222229</v>
      </c>
      <c r="H41" s="19">
        <v>31703</v>
      </c>
      <c r="I41" s="21">
        <v>1</v>
      </c>
      <c r="J41" s="21">
        <f t="shared" si="11"/>
        <v>0.37472222222222229</v>
      </c>
      <c r="K41" s="21">
        <f t="shared" si="7"/>
        <v>0.29442460317460323</v>
      </c>
      <c r="L41" s="22">
        <f t="shared" si="8"/>
        <v>0.66914682539682557</v>
      </c>
    </row>
    <row r="42" spans="1:12" x14ac:dyDescent="0.25">
      <c r="A42" s="17">
        <v>12</v>
      </c>
      <c r="B42" s="18" t="s">
        <v>46</v>
      </c>
      <c r="C42" s="17">
        <v>276</v>
      </c>
      <c r="D42" s="17"/>
      <c r="E42" s="17">
        <f t="shared" si="9"/>
        <v>73.968000000000004</v>
      </c>
      <c r="F42" s="17">
        <v>30</v>
      </c>
      <c r="G42" s="17">
        <f t="shared" si="10"/>
        <v>1.2033333333333334</v>
      </c>
      <c r="H42" s="19">
        <v>13934</v>
      </c>
      <c r="I42" s="21">
        <v>1</v>
      </c>
      <c r="J42" s="21">
        <f t="shared" si="11"/>
        <v>1.2033333333333334</v>
      </c>
      <c r="K42" s="21">
        <f t="shared" si="7"/>
        <v>0.94547619047619047</v>
      </c>
      <c r="L42" s="22">
        <f t="shared" si="8"/>
        <v>2.1488095238095237</v>
      </c>
    </row>
    <row r="43" spans="1:12" x14ac:dyDescent="0.25">
      <c r="A43" s="17">
        <v>13</v>
      </c>
      <c r="B43" s="18" t="s">
        <v>47</v>
      </c>
      <c r="C43" s="17">
        <v>167</v>
      </c>
      <c r="D43" s="17"/>
      <c r="E43" s="17">
        <f t="shared" si="9"/>
        <v>44.756</v>
      </c>
      <c r="F43" s="17">
        <v>8</v>
      </c>
      <c r="G43" s="17">
        <f t="shared" si="10"/>
        <v>0.61060185185185178</v>
      </c>
      <c r="H43" s="19">
        <v>12521</v>
      </c>
      <c r="I43" s="21">
        <v>1</v>
      </c>
      <c r="J43" s="21">
        <f t="shared" si="11"/>
        <v>0.61060185185185178</v>
      </c>
      <c r="K43" s="21">
        <f t="shared" si="7"/>
        <v>0.47975859788359781</v>
      </c>
      <c r="L43" s="22">
        <f t="shared" si="8"/>
        <v>1.0903604497354495</v>
      </c>
    </row>
    <row r="44" spans="1:12" x14ac:dyDescent="0.25">
      <c r="A44" s="17">
        <v>14</v>
      </c>
      <c r="B44" s="18" t="s">
        <v>48</v>
      </c>
      <c r="C44" s="17">
        <v>166</v>
      </c>
      <c r="D44" s="17"/>
      <c r="E44" s="17">
        <f t="shared" si="9"/>
        <v>44.488</v>
      </c>
      <c r="F44" s="17">
        <v>5</v>
      </c>
      <c r="G44" s="17">
        <f t="shared" si="10"/>
        <v>0.57277777777777783</v>
      </c>
      <c r="H44" s="19">
        <v>18290</v>
      </c>
      <c r="I44" s="21">
        <v>1</v>
      </c>
      <c r="J44" s="21">
        <f t="shared" si="11"/>
        <v>0.57277777777777783</v>
      </c>
      <c r="K44" s="21">
        <f t="shared" si="7"/>
        <v>0.45003968253968257</v>
      </c>
      <c r="L44" s="22">
        <f t="shared" si="8"/>
        <v>1.0228174603174605</v>
      </c>
    </row>
    <row r="45" spans="1:12" x14ac:dyDescent="0.25">
      <c r="A45" s="17">
        <v>15</v>
      </c>
      <c r="B45" s="18" t="s">
        <v>49</v>
      </c>
      <c r="C45" s="17">
        <v>140</v>
      </c>
      <c r="D45" s="17"/>
      <c r="E45" s="17">
        <f t="shared" si="9"/>
        <v>37.520000000000003</v>
      </c>
      <c r="F45" s="17">
        <v>61</v>
      </c>
      <c r="G45" s="17">
        <f t="shared" si="10"/>
        <v>1.1402777777777782</v>
      </c>
      <c r="H45" s="19">
        <v>34336</v>
      </c>
      <c r="I45" s="21">
        <v>1</v>
      </c>
      <c r="J45" s="21">
        <f t="shared" si="11"/>
        <v>1.1402777777777782</v>
      </c>
      <c r="K45" s="21">
        <f t="shared" si="7"/>
        <v>0.89593253968253994</v>
      </c>
      <c r="L45" s="22">
        <f t="shared" si="8"/>
        <v>2.0362103174603181</v>
      </c>
    </row>
    <row r="46" spans="1:12" x14ac:dyDescent="0.25">
      <c r="A46" s="4"/>
      <c r="B46" s="5"/>
      <c r="C46" s="7"/>
      <c r="D46" s="7"/>
      <c r="E46" s="4"/>
      <c r="F46" s="7"/>
      <c r="G46" s="4"/>
      <c r="H46" s="4"/>
      <c r="I46" s="6"/>
      <c r="J46" s="4"/>
    </row>
    <row r="47" spans="1:12" x14ac:dyDescent="0.25">
      <c r="B47" s="3"/>
      <c r="C47" s="1"/>
      <c r="D47" s="1"/>
      <c r="E47" s="10">
        <f>SUM(E31:E46)</f>
        <v>575.29200000000014</v>
      </c>
      <c r="F47" s="10">
        <f>SUM(F31:F46)</f>
        <v>1226.3000000000002</v>
      </c>
      <c r="G47" s="14">
        <f>SUM(E47:F47)</f>
        <v>1801.5920000000003</v>
      </c>
    </row>
    <row r="48" spans="1:12" x14ac:dyDescent="0.25">
      <c r="B48" s="3"/>
      <c r="C48" s="1" t="s">
        <v>15</v>
      </c>
      <c r="D48" s="1"/>
      <c r="E48" s="11">
        <f>100*E47/56</f>
        <v>1027.3071428571432</v>
      </c>
      <c r="F48" s="11">
        <f>100*F47/77</f>
        <v>1592.5974025974028</v>
      </c>
      <c r="G48" s="15">
        <f>SUM(E48:F48)</f>
        <v>2619.9045454545458</v>
      </c>
    </row>
    <row r="50" spans="1:12" x14ac:dyDescent="0.25">
      <c r="A50" s="12" t="s">
        <v>50</v>
      </c>
    </row>
    <row r="52" spans="1:12" ht="27.6" x14ac:dyDescent="0.25">
      <c r="A52" s="8" t="s">
        <v>1</v>
      </c>
      <c r="B52" s="2" t="s">
        <v>27</v>
      </c>
      <c r="C52" s="9" t="s">
        <v>2</v>
      </c>
      <c r="D52" s="9" t="s">
        <v>29</v>
      </c>
      <c r="E52" s="2" t="s">
        <v>0</v>
      </c>
      <c r="F52" s="9" t="s">
        <v>52</v>
      </c>
      <c r="G52" s="2" t="s">
        <v>7</v>
      </c>
      <c r="H52" s="2" t="s">
        <v>3</v>
      </c>
      <c r="I52" s="2" t="s">
        <v>8</v>
      </c>
      <c r="J52" s="9" t="s">
        <v>9</v>
      </c>
      <c r="K52" s="2" t="s">
        <v>68</v>
      </c>
    </row>
    <row r="53" spans="1:12" x14ac:dyDescent="0.25">
      <c r="A53" s="17">
        <v>1</v>
      </c>
      <c r="B53" s="18" t="s">
        <v>51</v>
      </c>
      <c r="C53" s="17"/>
      <c r="D53" s="17"/>
      <c r="E53" s="17"/>
      <c r="F53" s="17">
        <v>20</v>
      </c>
      <c r="G53" s="17">
        <f>1000*(E53+F53)/24/60/60</f>
        <v>0.23148148148148148</v>
      </c>
      <c r="H53" s="19">
        <v>93</v>
      </c>
      <c r="I53" s="21">
        <v>1</v>
      </c>
      <c r="J53" s="21">
        <f>G53/I53</f>
        <v>0.23148148148148148</v>
      </c>
      <c r="K53" s="21">
        <f>44*J53/56</f>
        <v>0.18187830687830689</v>
      </c>
      <c r="L53" s="22">
        <f>J53+K53</f>
        <v>0.41335978835978837</v>
      </c>
    </row>
    <row r="54" spans="1:12" x14ac:dyDescent="0.25">
      <c r="A54" s="17">
        <v>2</v>
      </c>
      <c r="B54" s="18" t="s">
        <v>53</v>
      </c>
      <c r="C54" s="17"/>
      <c r="D54" s="17"/>
      <c r="E54" s="17"/>
      <c r="F54" s="17">
        <v>40</v>
      </c>
      <c r="G54" s="17">
        <f>1000*(E54+F54)/24/60/60</f>
        <v>0.46296296296296297</v>
      </c>
      <c r="H54" s="19">
        <v>3888</v>
      </c>
      <c r="I54" s="21">
        <v>1</v>
      </c>
      <c r="J54" s="21">
        <f>G54/I54</f>
        <v>0.46296296296296297</v>
      </c>
      <c r="K54" s="21">
        <f t="shared" ref="K54:K62" si="12">44*J54/56</f>
        <v>0.36375661375661378</v>
      </c>
      <c r="L54" s="22">
        <f t="shared" ref="L54:L62" si="13">J54+K54</f>
        <v>0.82671957671957674</v>
      </c>
    </row>
    <row r="55" spans="1:12" x14ac:dyDescent="0.25">
      <c r="A55" s="17">
        <v>3</v>
      </c>
      <c r="B55" s="18" t="s">
        <v>54</v>
      </c>
      <c r="C55" s="17"/>
      <c r="D55" s="17"/>
      <c r="E55" s="17"/>
      <c r="F55" s="17">
        <v>250</v>
      </c>
      <c r="G55" s="17">
        <f t="shared" ref="G55:G62" si="14">1000*(E55+F55)/24/60/60</f>
        <v>2.8935185185185186</v>
      </c>
      <c r="H55" s="19">
        <v>27339</v>
      </c>
      <c r="I55" s="21">
        <v>1</v>
      </c>
      <c r="J55" s="21">
        <f t="shared" ref="J55:J62" si="15">G55/I55</f>
        <v>2.8935185185185186</v>
      </c>
      <c r="K55" s="21">
        <f t="shared" si="12"/>
        <v>2.2734788359788363</v>
      </c>
      <c r="L55" s="22">
        <f t="shared" si="13"/>
        <v>5.1669973544973544</v>
      </c>
    </row>
    <row r="56" spans="1:12" x14ac:dyDescent="0.25">
      <c r="A56" s="17">
        <v>4</v>
      </c>
      <c r="B56" s="18" t="s">
        <v>55</v>
      </c>
      <c r="C56" s="17"/>
      <c r="D56" s="17"/>
      <c r="E56" s="17"/>
      <c r="F56" s="17">
        <v>50</v>
      </c>
      <c r="G56" s="17">
        <f t="shared" si="14"/>
        <v>0.57870370370370372</v>
      </c>
      <c r="H56" s="19">
        <v>42031</v>
      </c>
      <c r="I56" s="21">
        <v>1</v>
      </c>
      <c r="J56" s="21">
        <f t="shared" si="15"/>
        <v>0.57870370370370372</v>
      </c>
      <c r="K56" s="21">
        <f t="shared" si="12"/>
        <v>0.45469576719576715</v>
      </c>
      <c r="L56" s="22">
        <f t="shared" si="13"/>
        <v>1.0333994708994709</v>
      </c>
    </row>
    <row r="57" spans="1:12" x14ac:dyDescent="0.25">
      <c r="A57" s="17">
        <v>5</v>
      </c>
      <c r="B57" s="18" t="s">
        <v>56</v>
      </c>
      <c r="C57" s="17"/>
      <c r="D57" s="17"/>
      <c r="E57" s="17"/>
      <c r="F57" s="17">
        <v>50</v>
      </c>
      <c r="G57" s="17">
        <f t="shared" si="14"/>
        <v>0.57870370370370372</v>
      </c>
      <c r="H57" s="19">
        <v>48</v>
      </c>
      <c r="I57" s="21">
        <v>1</v>
      </c>
      <c r="J57" s="21">
        <f t="shared" si="15"/>
        <v>0.57870370370370372</v>
      </c>
      <c r="K57" s="21">
        <f t="shared" si="12"/>
        <v>0.45469576719576715</v>
      </c>
      <c r="L57" s="22">
        <f t="shared" si="13"/>
        <v>1.0333994708994709</v>
      </c>
    </row>
    <row r="58" spans="1:12" x14ac:dyDescent="0.25">
      <c r="A58" s="17">
        <v>6</v>
      </c>
      <c r="B58" s="18" t="s">
        <v>57</v>
      </c>
      <c r="C58" s="17"/>
      <c r="D58" s="17"/>
      <c r="E58" s="17"/>
      <c r="F58" s="17">
        <v>40</v>
      </c>
      <c r="G58" s="17">
        <f t="shared" si="14"/>
        <v>0.46296296296296297</v>
      </c>
      <c r="H58" s="19">
        <v>28887</v>
      </c>
      <c r="I58" s="21">
        <v>1</v>
      </c>
      <c r="J58" s="21">
        <f t="shared" si="15"/>
        <v>0.46296296296296297</v>
      </c>
      <c r="K58" s="21">
        <f t="shared" si="12"/>
        <v>0.36375661375661378</v>
      </c>
      <c r="L58" s="22">
        <f t="shared" si="13"/>
        <v>0.82671957671957674</v>
      </c>
    </row>
    <row r="59" spans="1:12" x14ac:dyDescent="0.25">
      <c r="A59" s="17">
        <v>7</v>
      </c>
      <c r="B59" s="18" t="s">
        <v>58</v>
      </c>
      <c r="C59" s="17"/>
      <c r="D59" s="17"/>
      <c r="E59" s="17"/>
      <c r="F59" s="17">
        <v>100</v>
      </c>
      <c r="G59" s="17">
        <f t="shared" si="14"/>
        <v>1.1574074074074074</v>
      </c>
      <c r="H59" s="19">
        <v>28910</v>
      </c>
      <c r="I59" s="21">
        <v>1</v>
      </c>
      <c r="J59" s="21">
        <f t="shared" si="15"/>
        <v>1.1574074074074074</v>
      </c>
      <c r="K59" s="21">
        <f t="shared" si="12"/>
        <v>0.90939153439153431</v>
      </c>
      <c r="L59" s="22">
        <f t="shared" si="13"/>
        <v>2.0667989417989419</v>
      </c>
    </row>
    <row r="60" spans="1:12" x14ac:dyDescent="0.25">
      <c r="A60" s="17">
        <v>8</v>
      </c>
      <c r="B60" s="18" t="s">
        <v>59</v>
      </c>
      <c r="C60" s="17"/>
      <c r="D60" s="17"/>
      <c r="E60" s="17"/>
      <c r="F60" s="17">
        <v>40</v>
      </c>
      <c r="G60" s="17">
        <f t="shared" si="14"/>
        <v>0.46296296296296297</v>
      </c>
      <c r="H60" s="19">
        <v>683</v>
      </c>
      <c r="I60" s="21">
        <v>1</v>
      </c>
      <c r="J60" s="21">
        <f t="shared" si="15"/>
        <v>0.46296296296296297</v>
      </c>
      <c r="K60" s="21">
        <f t="shared" si="12"/>
        <v>0.36375661375661378</v>
      </c>
      <c r="L60" s="22">
        <f t="shared" si="13"/>
        <v>0.82671957671957674</v>
      </c>
    </row>
    <row r="61" spans="1:12" x14ac:dyDescent="0.25">
      <c r="A61" s="17">
        <v>9</v>
      </c>
      <c r="B61" s="18" t="s">
        <v>60</v>
      </c>
      <c r="C61" s="22"/>
      <c r="D61" s="22"/>
      <c r="E61" s="22"/>
      <c r="F61" s="17">
        <v>50</v>
      </c>
      <c r="G61" s="17">
        <f t="shared" si="14"/>
        <v>0.57870370370370372</v>
      </c>
      <c r="H61" s="19">
        <v>27884</v>
      </c>
      <c r="I61" s="21">
        <v>1</v>
      </c>
      <c r="J61" s="21">
        <f t="shared" si="15"/>
        <v>0.57870370370370372</v>
      </c>
      <c r="K61" s="21">
        <f t="shared" si="12"/>
        <v>0.45469576719576715</v>
      </c>
      <c r="L61" s="22">
        <f t="shared" si="13"/>
        <v>1.0333994708994709</v>
      </c>
    </row>
    <row r="62" spans="1:12" x14ac:dyDescent="0.25">
      <c r="A62" s="17">
        <v>10</v>
      </c>
      <c r="B62" s="18" t="s">
        <v>61</v>
      </c>
      <c r="C62" s="22"/>
      <c r="D62" s="22"/>
      <c r="E62" s="22"/>
      <c r="F62" s="17">
        <v>20</v>
      </c>
      <c r="G62" s="17">
        <f t="shared" si="14"/>
        <v>0.23148148148148148</v>
      </c>
      <c r="H62" s="19">
        <v>31707</v>
      </c>
      <c r="I62" s="21">
        <v>1</v>
      </c>
      <c r="J62" s="21">
        <f t="shared" si="15"/>
        <v>0.23148148148148148</v>
      </c>
      <c r="K62" s="21">
        <f t="shared" si="12"/>
        <v>0.18187830687830689</v>
      </c>
      <c r="L62" s="22">
        <f t="shared" si="13"/>
        <v>0.41335978835978837</v>
      </c>
    </row>
    <row r="63" spans="1:12" x14ac:dyDescent="0.25">
      <c r="C63" s="1"/>
      <c r="D63" s="1"/>
      <c r="F63" s="10">
        <f>SUM(F53:F62)</f>
        <v>660</v>
      </c>
      <c r="G63" s="14">
        <f>SUM(F63:F63)</f>
        <v>660</v>
      </c>
    </row>
    <row r="64" spans="1:12" x14ac:dyDescent="0.25">
      <c r="C64" s="1" t="s">
        <v>15</v>
      </c>
      <c r="D64" s="1"/>
      <c r="F64" s="11">
        <f>100*F63/56</f>
        <v>1178.5714285714287</v>
      </c>
      <c r="G64" s="15">
        <f>SUM(F64:F64)</f>
        <v>1178.5714285714287</v>
      </c>
    </row>
  </sheetData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Lisatud tarbimised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 Rajala-Pihl</dc:creator>
  <cp:lastModifiedBy>Raul Hansen</cp:lastModifiedBy>
  <dcterms:created xsi:type="dcterms:W3CDTF">2023-07-11T11:10:52Z</dcterms:created>
  <dcterms:modified xsi:type="dcterms:W3CDTF">2023-11-04T17:24:20Z</dcterms:modified>
</cp:coreProperties>
</file>