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viimsivv-my.sharepoint.com/personal/kadi_bruus_viimsivv_ee/Documents/Desktop/"/>
    </mc:Choice>
  </mc:AlternateContent>
  <xr:revisionPtr revIDLastSave="0" documentId="8_{1631F756-4849-43A1-B5AB-D033D283659B}" xr6:coauthVersionLast="47" xr6:coauthVersionMax="47" xr10:uidLastSave="{00000000-0000-0000-0000-000000000000}"/>
  <bookViews>
    <workbookView xWindow="-120" yWindow="-120" windowWidth="29040" windowHeight="15840" firstSheet="13" activeTab="18" xr2:uid="{00000000-000D-0000-FFFF-FFFF00000000}"/>
  </bookViews>
  <sheets>
    <sheet name="Juhend" sheetId="42" r:id="rId1"/>
    <sheet name="Mudel" sheetId="37" r:id="rId2"/>
    <sheet name="1_KOV profiil" sheetId="43" r:id="rId3"/>
    <sheet name="2_tulemusindikaatorid" sheetId="44" r:id="rId4"/>
    <sheet name="3_eh1" sheetId="62" r:id="rId5"/>
    <sheet name="3_eh2" sheetId="39" r:id="rId6"/>
    <sheet name="3_eh3" sheetId="40" r:id="rId7"/>
    <sheet name="3_eh4" sheetId="41" r:id="rId8"/>
    <sheet name="3_eh_koond" sheetId="59" r:id="rId9"/>
    <sheet name="Sheet1" sheetId="71" r:id="rId10"/>
    <sheet name="Sheet2" sheetId="72" r:id="rId11"/>
    <sheet name="4_vh1" sheetId="67" r:id="rId12"/>
    <sheet name="4_vh2" sheetId="68" r:id="rId13"/>
    <sheet name="4_vh3" sheetId="69" r:id="rId14"/>
    <sheet name="4_vh4" sheetId="70" r:id="rId15"/>
    <sheet name="4_vh_koond" sheetId="53" r:id="rId16"/>
    <sheet name="analüütika" sheetId="45" state="hidden" r:id="rId17"/>
    <sheet name="kokkuvõte" sheetId="46" r:id="rId18"/>
    <sheet name="5_parendustegevused" sheetId="47" r:id="rId19"/>
  </sheets>
  <definedNames>
    <definedName name="_xlnm._FilterDatabase" localSheetId="1" hidden="1">Mudel!$A$2:$F$135</definedName>
    <definedName name="_Toc280183041" localSheetId="15">'4_vh_koond'!$A$1</definedName>
    <definedName name="_xlnm.Print_Area" localSheetId="2">'1_KOV profiil'!$A$1:$D$47</definedName>
    <definedName name="_xlnm.Print_Area" localSheetId="3">'2_tulemusindikaatorid'!$A$1:$L$44</definedName>
    <definedName name="_xlnm.Print_Area" localSheetId="8">'3_eh_koond'!$A$1:$J$30</definedName>
    <definedName name="_xlnm.Print_Area" localSheetId="4">'3_eh1'!$A$1:$E$65</definedName>
    <definedName name="_xlnm.Print_Area" localSheetId="5">'3_eh2'!$A$1:$E$38</definedName>
    <definedName name="_xlnm.Print_Area" localSheetId="6">'3_eh3'!$A$1:$E$32</definedName>
    <definedName name="_xlnm.Print_Area" localSheetId="7">'3_eh4'!$A$1:$E$103</definedName>
    <definedName name="_xlnm.Print_Area" localSheetId="15">'4_vh_koond'!$A$1:$J$30</definedName>
    <definedName name="_xlnm.Print_Area" localSheetId="11">'4_vh1'!$A$1:$E$65</definedName>
    <definedName name="_xlnm.Print_Area" localSheetId="12">'4_vh2'!$A$1:$E$38</definedName>
    <definedName name="_xlnm.Print_Area" localSheetId="13">'4_vh3'!$A$1:$E$32</definedName>
    <definedName name="_xlnm.Print_Area" localSheetId="14">'4_vh4'!$A$1:$E$103</definedName>
    <definedName name="_xlnm.Print_Area" localSheetId="18">'5_parendustegevused'!$A$1:$G$17</definedName>
    <definedName name="_xlnm.Print_Area" localSheetId="0">Juhend!$A$1:$O$37</definedName>
    <definedName name="_xlnm.Print_Area" localSheetId="17">kokkuvõte!$B$1:$P$63</definedName>
    <definedName name="_xlnm.Print_Area" localSheetId="1">Mudel!$A$1:$G$187</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62" l="1"/>
  <c r="C11" i="62" l="1"/>
  <c r="D19" i="62"/>
  <c r="A2" i="62"/>
  <c r="C14" i="62"/>
  <c r="C35" i="62"/>
  <c r="C19" i="40"/>
  <c r="C45" i="62"/>
  <c r="C13" i="45"/>
  <c r="E17" i="46" s="1"/>
  <c r="K32" i="44"/>
  <c r="L32" i="44" s="1"/>
  <c r="K30" i="44"/>
  <c r="L30" i="44" s="1"/>
  <c r="K7" i="44"/>
  <c r="L7" i="44"/>
  <c r="K45" i="44"/>
  <c r="E30" i="44"/>
  <c r="E32" i="44"/>
  <c r="B40" i="44"/>
  <c r="D71" i="70"/>
  <c r="A2" i="70"/>
  <c r="A2" i="69"/>
  <c r="A2" i="68"/>
  <c r="A2" i="67"/>
  <c r="A2" i="41"/>
  <c r="A2" i="40"/>
  <c r="A2" i="39"/>
  <c r="A1" i="70"/>
  <c r="A1" i="69"/>
  <c r="A1" i="68"/>
  <c r="A1" i="67"/>
  <c r="A1" i="41"/>
  <c r="A1" i="40"/>
  <c r="A1" i="39"/>
  <c r="A1" i="62"/>
  <c r="D17" i="69"/>
  <c r="D18" i="69"/>
  <c r="D16" i="69"/>
  <c r="D16" i="40"/>
  <c r="D19" i="45"/>
  <c r="F23" i="46" s="1"/>
  <c r="D18" i="45"/>
  <c r="F22" i="46" s="1"/>
  <c r="D17" i="45"/>
  <c r="F21" i="46" s="1"/>
  <c r="D16" i="45"/>
  <c r="F20" i="46" s="1"/>
  <c r="D15" i="45"/>
  <c r="F19" i="46"/>
  <c r="D14" i="45"/>
  <c r="D13" i="45"/>
  <c r="D12" i="45"/>
  <c r="F16" i="46" s="1"/>
  <c r="H16" i="46" s="1"/>
  <c r="D11" i="45"/>
  <c r="F15" i="46" s="1"/>
  <c r="D10" i="45"/>
  <c r="D9" i="45"/>
  <c r="F13" i="46" s="1"/>
  <c r="D8" i="45"/>
  <c r="F12" i="46" s="1"/>
  <c r="D7" i="45"/>
  <c r="F11" i="46" s="1"/>
  <c r="D6" i="45"/>
  <c r="D5" i="45"/>
  <c r="F9" i="46" s="1"/>
  <c r="C19" i="45"/>
  <c r="E23" i="46" s="1"/>
  <c r="C18" i="45"/>
  <c r="E22" i="46" s="1"/>
  <c r="C17" i="45"/>
  <c r="E21" i="46" s="1"/>
  <c r="C16" i="45"/>
  <c r="E20" i="46" s="1"/>
  <c r="C15" i="45"/>
  <c r="E19" i="46" s="1"/>
  <c r="C14" i="45"/>
  <c r="C12" i="45"/>
  <c r="C11" i="45"/>
  <c r="E15" i="46" s="1"/>
  <c r="C10" i="45"/>
  <c r="C9" i="45"/>
  <c r="E13" i="46" s="1"/>
  <c r="C8" i="45"/>
  <c r="E12" i="46"/>
  <c r="C7" i="45"/>
  <c r="C6" i="45"/>
  <c r="E10" i="46"/>
  <c r="C5" i="45"/>
  <c r="E9" i="46" s="1"/>
  <c r="D17" i="40"/>
  <c r="D18" i="40"/>
  <c r="E23" i="44"/>
  <c r="E28" i="44"/>
  <c r="B43" i="44"/>
  <c r="B37" i="44"/>
  <c r="B34" i="44"/>
  <c r="B32" i="44"/>
  <c r="B30" i="44"/>
  <c r="B28" i="44"/>
  <c r="B26" i="44"/>
  <c r="B23" i="44"/>
  <c r="B21" i="44"/>
  <c r="B18" i="44"/>
  <c r="B15" i="44"/>
  <c r="B13" i="44"/>
  <c r="B10" i="44"/>
  <c r="B7" i="44"/>
  <c r="K23" i="44"/>
  <c r="L23" i="44"/>
  <c r="M23" i="44" s="1"/>
  <c r="K24" i="44"/>
  <c r="L24" i="44" s="1"/>
  <c r="K25" i="44"/>
  <c r="L25" i="44" s="1"/>
  <c r="C13" i="62"/>
  <c r="C15" i="62"/>
  <c r="C16" i="62"/>
  <c r="C17" i="62"/>
  <c r="C18" i="62"/>
  <c r="C20" i="62"/>
  <c r="C100" i="70"/>
  <c r="D99" i="70"/>
  <c r="D98" i="70"/>
  <c r="D96" i="70"/>
  <c r="C96" i="70"/>
  <c r="D95" i="70"/>
  <c r="C95" i="70"/>
  <c r="D94" i="70"/>
  <c r="C94" i="70"/>
  <c r="D93" i="70"/>
  <c r="C93" i="70"/>
  <c r="D92" i="70"/>
  <c r="C92" i="70"/>
  <c r="D91" i="70"/>
  <c r="C91" i="70"/>
  <c r="C89" i="70"/>
  <c r="C84" i="70"/>
  <c r="D83" i="70"/>
  <c r="C83" i="70"/>
  <c r="D82" i="70"/>
  <c r="C82" i="70"/>
  <c r="C80" i="70"/>
  <c r="C75" i="70"/>
  <c r="D74" i="70"/>
  <c r="D73" i="70"/>
  <c r="D72" i="70"/>
  <c r="C72" i="70"/>
  <c r="D70" i="70"/>
  <c r="D69" i="70"/>
  <c r="C69" i="70"/>
  <c r="D68" i="70"/>
  <c r="D67" i="70"/>
  <c r="D66" i="70"/>
  <c r="C66" i="70"/>
  <c r="D64" i="70"/>
  <c r="C64" i="70"/>
  <c r="D63" i="70"/>
  <c r="C63" i="70"/>
  <c r="D62" i="70"/>
  <c r="C62" i="70"/>
  <c r="C60" i="70"/>
  <c r="C55" i="70"/>
  <c r="C54" i="70"/>
  <c r="C53" i="70"/>
  <c r="D52" i="70"/>
  <c r="C52" i="70"/>
  <c r="D51" i="70"/>
  <c r="C51" i="70"/>
  <c r="D49" i="70"/>
  <c r="C49" i="70"/>
  <c r="D48" i="70"/>
  <c r="C48" i="70"/>
  <c r="D47" i="70"/>
  <c r="C47" i="70"/>
  <c r="D46" i="70"/>
  <c r="C46" i="70"/>
  <c r="D45" i="70"/>
  <c r="C45" i="70"/>
  <c r="D44" i="70"/>
  <c r="C44" i="70"/>
  <c r="C42" i="70"/>
  <c r="C37" i="70"/>
  <c r="D36" i="70"/>
  <c r="C36" i="70"/>
  <c r="D35" i="70"/>
  <c r="C35" i="70"/>
  <c r="D34" i="70"/>
  <c r="C34" i="70"/>
  <c r="D33" i="70"/>
  <c r="C33" i="70"/>
  <c r="D32" i="70"/>
  <c r="C32" i="70"/>
  <c r="C30" i="70"/>
  <c r="C25" i="70"/>
  <c r="D24" i="70"/>
  <c r="C24" i="70"/>
  <c r="D23" i="70"/>
  <c r="C23" i="70"/>
  <c r="C21" i="70"/>
  <c r="C16" i="70"/>
  <c r="D15" i="70"/>
  <c r="C15" i="70"/>
  <c r="D14" i="70"/>
  <c r="C14" i="70"/>
  <c r="D13" i="70"/>
  <c r="C13" i="70"/>
  <c r="C11" i="70"/>
  <c r="C28" i="69"/>
  <c r="D27" i="69"/>
  <c r="C27" i="69"/>
  <c r="D26" i="69"/>
  <c r="C26" i="69"/>
  <c r="C24" i="69"/>
  <c r="C19" i="69"/>
  <c r="C16" i="69"/>
  <c r="D14" i="69"/>
  <c r="C14" i="69"/>
  <c r="D13" i="69"/>
  <c r="C13" i="69"/>
  <c r="C11" i="69"/>
  <c r="C35" i="68"/>
  <c r="D34" i="68"/>
  <c r="C34" i="68"/>
  <c r="D33" i="68"/>
  <c r="D32" i="68"/>
  <c r="D31" i="68"/>
  <c r="C31" i="68"/>
  <c r="D30" i="68"/>
  <c r="D29" i="68"/>
  <c r="D28" i="68"/>
  <c r="C28" i="68"/>
  <c r="D26" i="68"/>
  <c r="C26" i="68"/>
  <c r="D25" i="68"/>
  <c r="C25" i="68"/>
  <c r="C23" i="68"/>
  <c r="C18" i="68"/>
  <c r="D17" i="68"/>
  <c r="C17" i="68"/>
  <c r="D16" i="68"/>
  <c r="C16" i="68"/>
  <c r="D15" i="68"/>
  <c r="C15" i="68"/>
  <c r="D14" i="68"/>
  <c r="C14" i="68"/>
  <c r="D13" i="68"/>
  <c r="C13" i="68"/>
  <c r="C11" i="68"/>
  <c r="D96" i="41"/>
  <c r="D73" i="41"/>
  <c r="D74" i="41"/>
  <c r="D72" i="41"/>
  <c r="D64" i="41"/>
  <c r="C64" i="41"/>
  <c r="D49" i="41"/>
  <c r="C62" i="67"/>
  <c r="D61" i="67"/>
  <c r="C61" i="67"/>
  <c r="D60" i="67"/>
  <c r="C60" i="67"/>
  <c r="D59" i="67"/>
  <c r="C59" i="67"/>
  <c r="C57" i="67"/>
  <c r="C52" i="67"/>
  <c r="D51" i="67"/>
  <c r="C51" i="67"/>
  <c r="D50" i="67"/>
  <c r="C50" i="67"/>
  <c r="D49" i="67"/>
  <c r="C49" i="67"/>
  <c r="D48" i="67"/>
  <c r="C48" i="67"/>
  <c r="D47" i="67"/>
  <c r="C47" i="67"/>
  <c r="C45" i="67"/>
  <c r="C40" i="67"/>
  <c r="D39" i="67"/>
  <c r="C39" i="67"/>
  <c r="D37" i="67"/>
  <c r="C37" i="67"/>
  <c r="D36" i="67"/>
  <c r="C36" i="67"/>
  <c r="C35" i="67"/>
  <c r="C33" i="67"/>
  <c r="C28" i="67"/>
  <c r="D27" i="67"/>
  <c r="D26" i="67"/>
  <c r="D25" i="67"/>
  <c r="C25" i="67"/>
  <c r="D24" i="67"/>
  <c r="D23" i="67"/>
  <c r="D22" i="67"/>
  <c r="C22" i="67"/>
  <c r="D20" i="67"/>
  <c r="C20" i="67"/>
  <c r="D19" i="67"/>
  <c r="C19" i="67"/>
  <c r="D18" i="67"/>
  <c r="C18" i="67"/>
  <c r="D17" i="67"/>
  <c r="C17" i="67"/>
  <c r="D16" i="67"/>
  <c r="C16" i="67"/>
  <c r="D15" i="67"/>
  <c r="C15" i="67"/>
  <c r="D14" i="67"/>
  <c r="C14" i="67"/>
  <c r="D13" i="67"/>
  <c r="C13" i="67"/>
  <c r="C11" i="67"/>
  <c r="C51" i="62"/>
  <c r="D20" i="62"/>
  <c r="C62" i="62"/>
  <c r="D61" i="62"/>
  <c r="C61" i="62"/>
  <c r="D60" i="62"/>
  <c r="C60" i="62"/>
  <c r="D59" i="62"/>
  <c r="C59" i="62"/>
  <c r="C57" i="62"/>
  <c r="C52" i="62"/>
  <c r="D51" i="62"/>
  <c r="D50" i="62"/>
  <c r="C50" i="62"/>
  <c r="D49" i="62"/>
  <c r="C49" i="62"/>
  <c r="D48" i="62"/>
  <c r="C48" i="62"/>
  <c r="D47" i="62"/>
  <c r="C47" i="62"/>
  <c r="C40" i="62"/>
  <c r="D39" i="62"/>
  <c r="C39" i="62"/>
  <c r="D37" i="62"/>
  <c r="C37" i="62"/>
  <c r="D36" i="62"/>
  <c r="C36" i="62"/>
  <c r="C33" i="62"/>
  <c r="C28" i="62"/>
  <c r="D27" i="62"/>
  <c r="D26" i="62"/>
  <c r="D25" i="62"/>
  <c r="C25" i="62"/>
  <c r="D24" i="62"/>
  <c r="D23" i="62"/>
  <c r="D22" i="62"/>
  <c r="C22" i="62"/>
  <c r="D18" i="62"/>
  <c r="D17" i="62"/>
  <c r="D16" i="62"/>
  <c r="D15" i="62"/>
  <c r="D14" i="62"/>
  <c r="D13" i="62"/>
  <c r="E14" i="46"/>
  <c r="F53" i="46"/>
  <c r="F10" i="46"/>
  <c r="E11" i="46"/>
  <c r="F14" i="46"/>
  <c r="E16" i="46"/>
  <c r="F17" i="46"/>
  <c r="E18" i="46"/>
  <c r="H18" i="46" s="1"/>
  <c r="F18" i="46"/>
  <c r="C11" i="41"/>
  <c r="C13" i="41"/>
  <c r="D13" i="41"/>
  <c r="C14" i="41"/>
  <c r="D14" i="41"/>
  <c r="C15" i="41"/>
  <c r="D15" i="41"/>
  <c r="C16" i="41"/>
  <c r="C21" i="41"/>
  <c r="C23" i="41"/>
  <c r="D23" i="41"/>
  <c r="C24" i="41"/>
  <c r="D24" i="41"/>
  <c r="C25" i="41"/>
  <c r="C30" i="41"/>
  <c r="C32" i="41"/>
  <c r="D32" i="41"/>
  <c r="C33" i="41"/>
  <c r="D33" i="41"/>
  <c r="C34" i="41"/>
  <c r="D34" i="41"/>
  <c r="C35" i="41"/>
  <c r="D35" i="41"/>
  <c r="C36" i="41"/>
  <c r="D36" i="41"/>
  <c r="C37" i="41"/>
  <c r="C42" i="41"/>
  <c r="C44" i="41"/>
  <c r="D44" i="41"/>
  <c r="C45" i="41"/>
  <c r="D45" i="41"/>
  <c r="C46" i="41"/>
  <c r="D46" i="41"/>
  <c r="C47" i="41"/>
  <c r="D47" i="41"/>
  <c r="C48" i="41"/>
  <c r="D48" i="41"/>
  <c r="C51" i="41"/>
  <c r="D51" i="41"/>
  <c r="C52" i="41"/>
  <c r="D52" i="41"/>
  <c r="C53" i="41"/>
  <c r="C49" i="41"/>
  <c r="C54" i="41"/>
  <c r="C55" i="41"/>
  <c r="C60" i="41"/>
  <c r="C62" i="41"/>
  <c r="D62" i="41"/>
  <c r="C63" i="41"/>
  <c r="D63" i="41"/>
  <c r="C66" i="41"/>
  <c r="D66" i="41"/>
  <c r="D67" i="41"/>
  <c r="D68" i="41"/>
  <c r="C69" i="41"/>
  <c r="D69" i="41"/>
  <c r="D70" i="41"/>
  <c r="D71" i="41"/>
  <c r="C72" i="41"/>
  <c r="C75" i="41"/>
  <c r="C80" i="41"/>
  <c r="C82" i="41"/>
  <c r="D82" i="41"/>
  <c r="C83" i="41"/>
  <c r="D83" i="41"/>
  <c r="C84" i="41"/>
  <c r="C89" i="41"/>
  <c r="C91" i="41"/>
  <c r="D91" i="41"/>
  <c r="C92" i="41"/>
  <c r="D92" i="41"/>
  <c r="C93" i="41"/>
  <c r="D93" i="41"/>
  <c r="C94" i="41"/>
  <c r="D94" i="41"/>
  <c r="C95" i="41"/>
  <c r="D95" i="41"/>
  <c r="D98" i="41"/>
  <c r="D99" i="41"/>
  <c r="C96" i="41"/>
  <c r="C100" i="41"/>
  <c r="C11" i="40"/>
  <c r="C13" i="40"/>
  <c r="D13" i="40"/>
  <c r="C14" i="40"/>
  <c r="D14" i="40"/>
  <c r="C16" i="40"/>
  <c r="C24" i="40"/>
  <c r="C26" i="40"/>
  <c r="D26" i="40"/>
  <c r="C27" i="40"/>
  <c r="D27" i="40"/>
  <c r="C28" i="40"/>
  <c r="C11" i="39"/>
  <c r="C13" i="39"/>
  <c r="D13" i="39"/>
  <c r="C14" i="39"/>
  <c r="D14" i="39"/>
  <c r="C15" i="39"/>
  <c r="D15" i="39"/>
  <c r="C16" i="39"/>
  <c r="D16" i="39"/>
  <c r="C17" i="39"/>
  <c r="D17" i="39"/>
  <c r="C18" i="39"/>
  <c r="C23" i="39"/>
  <c r="C25" i="39"/>
  <c r="D25" i="39"/>
  <c r="C26" i="39"/>
  <c r="D26" i="39"/>
  <c r="C28" i="39"/>
  <c r="D28" i="39"/>
  <c r="D29" i="39"/>
  <c r="D30" i="39"/>
  <c r="C31" i="39"/>
  <c r="D31" i="39"/>
  <c r="D32" i="39"/>
  <c r="D33" i="39"/>
  <c r="C34" i="39"/>
  <c r="D34" i="39"/>
  <c r="C35" i="39"/>
  <c r="E7" i="44"/>
  <c r="K8" i="44"/>
  <c r="L8" i="44" s="1"/>
  <c r="K9" i="44"/>
  <c r="L9" i="44" s="1"/>
  <c r="E10" i="44"/>
  <c r="K10" i="44"/>
  <c r="L10" i="44"/>
  <c r="E25" i="67" s="1"/>
  <c r="K11" i="44"/>
  <c r="L11" i="44" s="1"/>
  <c r="K12" i="44"/>
  <c r="L12" i="44"/>
  <c r="E27" i="67" s="1"/>
  <c r="E13" i="44"/>
  <c r="K13" i="44"/>
  <c r="L13" i="44"/>
  <c r="E39" i="67"/>
  <c r="E15" i="44"/>
  <c r="K15" i="44"/>
  <c r="L15" i="44"/>
  <c r="E28" i="68" s="1"/>
  <c r="K16" i="44"/>
  <c r="L16" i="44"/>
  <c r="K17" i="44"/>
  <c r="L17" i="44"/>
  <c r="E30" i="68" s="1"/>
  <c r="E18" i="44"/>
  <c r="K18" i="44"/>
  <c r="L18" i="44" s="1"/>
  <c r="K19" i="44"/>
  <c r="L19" i="44"/>
  <c r="M19" i="44" s="1"/>
  <c r="K20" i="44"/>
  <c r="L20" i="44" s="1"/>
  <c r="E21" i="44"/>
  <c r="K21" i="44"/>
  <c r="L21" i="44" s="1"/>
  <c r="E26" i="44"/>
  <c r="K26" i="44"/>
  <c r="L26" i="44" s="1"/>
  <c r="K28" i="44"/>
  <c r="L28" i="44" s="1"/>
  <c r="E34" i="44"/>
  <c r="K34" i="44"/>
  <c r="L34" i="44"/>
  <c r="E66" i="41" s="1"/>
  <c r="K35" i="44"/>
  <c r="L35" i="44"/>
  <c r="M35" i="44" s="1"/>
  <c r="K36" i="44"/>
  <c r="L36" i="44" s="1"/>
  <c r="E37" i="44"/>
  <c r="K37" i="44"/>
  <c r="L37" i="44" s="1"/>
  <c r="K38" i="44"/>
  <c r="L38" i="44"/>
  <c r="E70" i="41" s="1"/>
  <c r="K39" i="44"/>
  <c r="L39" i="44"/>
  <c r="M39" i="44"/>
  <c r="E40" i="44"/>
  <c r="K40" i="44"/>
  <c r="L40" i="44"/>
  <c r="E72" i="41" s="1"/>
  <c r="K41" i="44"/>
  <c r="L41" i="44" s="1"/>
  <c r="K42" i="44"/>
  <c r="L42" i="44"/>
  <c r="M42" i="44"/>
  <c r="E43" i="44"/>
  <c r="K43" i="44"/>
  <c r="L43" i="44"/>
  <c r="E98" i="70" s="1"/>
  <c r="M43" i="44"/>
  <c r="E98" i="41"/>
  <c r="K44" i="44"/>
  <c r="L44" i="44"/>
  <c r="E99" i="70" s="1"/>
  <c r="M38" i="44"/>
  <c r="E28" i="39"/>
  <c r="M7" i="44"/>
  <c r="E22" i="67"/>
  <c r="E16" i="69"/>
  <c r="E16" i="40"/>
  <c r="E71" i="41"/>
  <c r="E71" i="70"/>
  <c r="M12" i="44"/>
  <c r="E32" i="39"/>
  <c r="E32" i="68"/>
  <c r="E67" i="41"/>
  <c r="E99" i="41"/>
  <c r="M40" i="44"/>
  <c r="E72" i="70"/>
  <c r="E29" i="39"/>
  <c r="M16" i="44"/>
  <c r="E29" i="68"/>
  <c r="E74" i="41"/>
  <c r="E74" i="70"/>
  <c r="M13" i="44"/>
  <c r="E6" i="45" s="1"/>
  <c r="F6" i="45"/>
  <c r="G6" i="45" s="1"/>
  <c r="H6" i="45" s="1"/>
  <c r="G10" i="46" s="1"/>
  <c r="E5" i="45" l="1"/>
  <c r="E68" i="41"/>
  <c r="E68" i="70"/>
  <c r="M36" i="44"/>
  <c r="M9" i="44"/>
  <c r="E24" i="67"/>
  <c r="E34" i="39"/>
  <c r="M21" i="44"/>
  <c r="E34" i="68"/>
  <c r="E23" i="67"/>
  <c r="M8" i="44"/>
  <c r="E33" i="39"/>
  <c r="E33" i="68"/>
  <c r="M20" i="44"/>
  <c r="E51" i="41"/>
  <c r="M26" i="44"/>
  <c r="E16" i="45" s="1"/>
  <c r="E51" i="70"/>
  <c r="E53" i="70"/>
  <c r="E53" i="41"/>
  <c r="M30" i="44"/>
  <c r="M41" i="44"/>
  <c r="E73" i="41"/>
  <c r="E73" i="70"/>
  <c r="M11" i="44"/>
  <c r="E26" i="67"/>
  <c r="E18" i="40"/>
  <c r="M25" i="44"/>
  <c r="E18" i="69"/>
  <c r="M37" i="44"/>
  <c r="E69" i="41"/>
  <c r="E69" i="70"/>
  <c r="M28" i="44"/>
  <c r="E52" i="70"/>
  <c r="E52" i="41"/>
  <c r="M18" i="44"/>
  <c r="E31" i="39"/>
  <c r="E31" i="68"/>
  <c r="E17" i="69"/>
  <c r="E17" i="40"/>
  <c r="M24" i="44"/>
  <c r="F11" i="45" s="1"/>
  <c r="M32" i="44"/>
  <c r="E54" i="70"/>
  <c r="E54" i="41"/>
  <c r="M10" i="44"/>
  <c r="E70" i="70"/>
  <c r="M15" i="44"/>
  <c r="H17" i="46"/>
  <c r="M17" i="44"/>
  <c r="F10" i="45" s="1"/>
  <c r="M44" i="44"/>
  <c r="F19" i="45" s="1"/>
  <c r="E66" i="70"/>
  <c r="E30" i="39"/>
  <c r="H19" i="46"/>
  <c r="H12" i="46"/>
  <c r="E67" i="70"/>
  <c r="M34" i="44"/>
  <c r="H22" i="46"/>
  <c r="H13" i="46"/>
  <c r="H11" i="46"/>
  <c r="H10" i="46"/>
  <c r="G16" i="45" l="1"/>
  <c r="H16" i="45" s="1"/>
  <c r="G20" i="46" s="1"/>
  <c r="E19" i="45"/>
  <c r="G19" i="45" s="1"/>
  <c r="H19" i="45" s="1"/>
  <c r="G23" i="46" s="1"/>
  <c r="H23" i="46" s="1"/>
  <c r="E10" i="45"/>
  <c r="G10" i="45" s="1"/>
  <c r="H10" i="45" s="1"/>
  <c r="G14" i="46" s="1"/>
  <c r="F5" i="45"/>
  <c r="F16" i="45"/>
  <c r="G5" i="45"/>
  <c r="H5" i="45" s="1"/>
  <c r="G9" i="46" s="1"/>
  <c r="E17" i="45"/>
  <c r="F17" i="45"/>
  <c r="E11" i="45"/>
  <c r="G11" i="45" s="1"/>
  <c r="H11" i="45" s="1"/>
  <c r="G15" i="46" s="1"/>
  <c r="E30" i="46" l="1"/>
  <c r="H14" i="46"/>
  <c r="E29" i="46"/>
  <c r="H9" i="46"/>
  <c r="H24" i="46" s="1"/>
  <c r="E31" i="46"/>
  <c r="H15" i="46"/>
  <c r="H20" i="46"/>
  <c r="G17" i="45"/>
  <c r="H17" i="45" s="1"/>
  <c r="G21" i="46" s="1"/>
  <c r="H21" i="46" s="1"/>
  <c r="E32" i="46" l="1"/>
  <c r="E33" i="46" s="1"/>
  <c r="E53" i="46" l="1"/>
  <c r="G53"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author>
  </authors>
  <commentList>
    <comment ref="G2" authorId="0" shapeId="0" xr:uid="{00000000-0006-0000-0100-000001000000}">
      <text>
        <r>
          <rPr>
            <sz val="9"/>
            <color indexed="81"/>
            <rFont val="Tahoma"/>
            <family val="2"/>
            <charset val="186"/>
          </rPr>
          <t>Selgituste avamiseks vajuta tabeli ülemisest vasakust nurgast nr 2 peale või vasakust servast "+" märgi peale</t>
        </r>
      </text>
    </comment>
  </commentList>
</comments>
</file>

<file path=xl/sharedStrings.xml><?xml version="1.0" encoding="utf-8"?>
<sst xmlns="http://schemas.openxmlformats.org/spreadsheetml/2006/main" count="1425" uniqueCount="662">
  <si>
    <r>
      <rPr>
        <b/>
        <sz val="12"/>
        <rFont val="Arial"/>
        <family val="2"/>
        <charset val="186"/>
      </rPr>
      <t xml:space="preserve">NOORSOOTÖÖ KVALITEEDI HINDAMINE KOHALIKUS OMAVALITSUSES 
</t>
    </r>
    <r>
      <rPr>
        <b/>
        <sz val="18"/>
        <color indexed="55"/>
        <rFont val="Arial"/>
        <family val="2"/>
        <charset val="186"/>
      </rPr>
      <t>HINDAMISVORMID 2017</t>
    </r>
    <r>
      <rPr>
        <b/>
        <sz val="9"/>
        <rFont val="Arial"/>
        <family val="2"/>
        <charset val="186"/>
      </rPr>
      <t xml:space="preserve">
ESF programmi „Noorsootöö kvaliteedi arendamine“ raames töötati 2010. aastal Eesti Noorsootöö Keskuse ja Ernst &amp; Young Baltic AS koostöös välja noorsootöö kvaliteedi hindamise mudel. Hindamismudel on mõeldud kasutamiseks KOV-idele nende territooriumil tehtava noorsootöö kvaliteedi hindamiseks. Antud hindamisvormid on abivahendiks hindamistulemuste koondamisel ja analüüsimisel.</t>
    </r>
    <r>
      <rPr>
        <sz val="9"/>
        <rFont val="Arial"/>
        <family val="2"/>
        <charset val="186"/>
      </rPr>
      <t xml:space="preserve">
Hindamisvorme või noorsootöö kvaliteedi hindamist üldiselt puudutavate küsimuste korral palume pöörduda ENTK noorsootöö kvaliteedi arendamise üksuse peaeksperdi Birgit Rasmussen poole telefonil 735 0388 või e-mailil birgit.rasmussen@entk.ee</t>
    </r>
  </si>
  <si>
    <t>JUHEND HINDAMISVORMIDE KASUTAMISEKS</t>
  </si>
  <si>
    <r>
      <t xml:space="preserve">Hindamisvormide täitmine toimub pidevalt kogu hindamisprotsessi vältel. Hindamisvormide täitmine ei ole eraldi hindamistegevus, vaid võimaldab kokku koguda erinevate hindamise etappide tulemusi ning visualiseerida hinnanguid. Vormide täitja määrab enesehindamise meeskonna juht.
</t>
    </r>
    <r>
      <rPr>
        <u/>
        <sz val="9"/>
        <rFont val="Arial"/>
        <family val="2"/>
        <charset val="186"/>
      </rPr>
      <t>NB! Kuna hindamisvormid sisaldavad arvutusvalemeid, siis on oluline, et vormide kasutajad vorme ise ei muudaks, vaid sisestaks infot vaid selleks ettenähtud lahtritesse.</t>
    </r>
    <r>
      <rPr>
        <sz val="9"/>
        <rFont val="Arial"/>
        <family val="2"/>
        <charset val="186"/>
      </rPr>
      <t xml:space="preserve"> </t>
    </r>
    <r>
      <rPr>
        <u/>
        <sz val="9"/>
        <rFont val="Arial"/>
        <family val="2"/>
        <charset val="186"/>
      </rPr>
      <t xml:space="preserve">
</t>
    </r>
    <r>
      <rPr>
        <b/>
        <u/>
        <sz val="9"/>
        <rFont val="Arial"/>
        <family val="2"/>
        <charset val="186"/>
      </rPr>
      <t>Hindamisvormide täitmisel Open Office´s võib esineda tehnilisi probleeme.</t>
    </r>
    <r>
      <rPr>
        <sz val="9"/>
        <rFont val="Arial"/>
        <family val="2"/>
        <charset val="186"/>
      </rPr>
      <t xml:space="preserve">
</t>
    </r>
  </si>
  <si>
    <t>Hindamisvormide täitmise sammud ENESEHINDAJATELE:</t>
  </si>
  <si>
    <t>1. Sisestage hinnatava KOV-i andmed töölehele "1_KOV profiil". Tegemist on hindamise taustainfoga.
2. Sisestage andmed tulemusindikaatorite kohta töölehele "2_tulemusindikaatorid". (NB! Vajadusel eelneb andmete kogumine, küsitluste läbiviimine ja andmete analüüs).
3. Sisestage enesehindamise individuaal-/konsensusseminari hinnangud eesmärkide lõikes töölehtedele "3_eh1", "3_eh2", "3_eh3" ja "3_eh4". Hinnangute vormistamiseks on toodud näide käsiraamatu lisas.
4. Sisestage enesehindajate individuaal-/koondhinnang töölehele "3_eh_koond".
5. Kontrollige, et kõik lahtrid on täidetud, väärtused sisestatud, kokkuvõtte lehel tulemused näha, tekst keeleliselt korrektne jne.
6. Saatke hindamisvormid ENTK-le.
7. Pärast välishinnangu laekumist tutvuge hindamistulemustega töölehel "kokkuvõte" ja sisestage vajadusel omapoolseid selgitusi lahtrisse "kommentaarid".
9. Analüüsige hindamistulemusi ning sisestage töölehele „parendustegevused“ esialgne parendustegevuste kava.
10. Jätkake parendustegevuste planeerimist ja elluviimist.</t>
  </si>
  <si>
    <t>Hindamisvormide täitmise sammud VÄLISHINDAJATELE:</t>
  </si>
  <si>
    <t xml:space="preserve">1. Tutvuge enesehindajate poolt täidetud KOV profiiliga (tööleht "1_KOV profiil"), et saada ülevaadet hinnatava KOV kontekstist. 
2. Analüüsige sisestatud tulemusindikaatoreid (tööleht "2_tulemusindikaatorid"), enesehinnanguid (töölehed "3_eh1", "3_eh2", "3_eh3" ja "3_eh4") ja enesehindajate koondhinnangut (tööleht "3_eh_koond").
3. Sisestage välishindamise individuaal-/konsensusseminari hinnangu töölehtedele "4_vh1", "4_vh2", "4_vh3" ja "4_vh4". 
4. Sisestage välishindajate individuaal-/koondhinnang töölehele "4_vh_koond".
5. Tutvuge hindamistulemustega töölehel "kokkuvõte".
6. Kontrollige, et kõik lahtrid on täidetud, väärtused sisestatud, kokkuvõtte lehel tulemused näha, tekst keeleliselt korrektne jne.
7. Saatke hindamisvormid KOV-le ja ENTK-le.
</t>
  </si>
  <si>
    <t>KORDUMA KIPPUVAD KÜSIMUSED (KKK):</t>
  </si>
  <si>
    <r>
      <rPr>
        <u/>
        <sz val="10"/>
        <color indexed="8"/>
        <rFont val="Arial"/>
        <family val="2"/>
        <charset val="186"/>
      </rPr>
      <t>KÜSIMUS 1: Miks ma ei saa kõikidesse lahtritesse kirjutada ja lahtreid kustutada?</t>
    </r>
    <r>
      <rPr>
        <sz val="10"/>
        <color theme="1"/>
        <rFont val="Arial"/>
        <family val="2"/>
        <charset val="186"/>
      </rPr>
      <t xml:space="preserve">
VASTUS: Hindamisvormid on lukustatud selliselt, et hindajatel on võimalik sisestada infot ainult selleks ettenähtud lahtritesse. See on oluline kahel põhjusel. Esiteks, sama vormiga töötavad mitmed erinevad inimesed. Kui igaüks vorme oma soovi järgi muudaks (indikaatoreid kustutaks, lisaks, töölehti kustutaks), oleks hindamisvormides lõpuks väga suur segadus. Teiseks, selleks, et vähendada hindajate koormust vormide täitmisel, on vormides kasutatud erinevaid MS Exceli valemeid (nt arvutatakse automaatselt kokku tulemusindikaatorite täitmise tase, koondatakse tulemused automaatselt töölehele "kokkuvõte"). Vormid on lukustatud selliselt, et hindajatel poleks võimalik kogemata valemeid ära kustutada. Samuti aitab lahtrite lukustamine leida õige lahtri, kuna valesse lahtrisse pole lihtsalt võimalik kirjutada.
</t>
    </r>
  </si>
  <si>
    <r>
      <rPr>
        <u/>
        <sz val="10"/>
        <rFont val="Arial"/>
        <family val="2"/>
        <charset val="186"/>
      </rPr>
      <t>KÜSIMUS 2: Vormidesse tuleb sisestada palju infot. Kuidas kõige olulisemat teksti esile tuua?</t>
    </r>
    <r>
      <rPr>
        <sz val="10"/>
        <rFont val="Arial"/>
        <family val="2"/>
        <charset val="186"/>
      </rPr>
      <t xml:space="preserve">
VASTUS: Teksti esiletoomiseks lahtrites on võimalik teksti muuta nn rasvaseks (</t>
    </r>
    <r>
      <rPr>
        <b/>
        <sz val="10"/>
        <rFont val="Arial"/>
        <family val="2"/>
        <charset val="186"/>
      </rPr>
      <t>Bold</t>
    </r>
    <r>
      <rPr>
        <sz val="10"/>
        <rFont val="Arial"/>
        <family val="2"/>
        <charset val="186"/>
      </rPr>
      <t>), alla joonida (</t>
    </r>
    <r>
      <rPr>
        <u/>
        <sz val="10"/>
        <rFont val="Arial"/>
        <family val="2"/>
        <charset val="186"/>
      </rPr>
      <t>Underline</t>
    </r>
    <r>
      <rPr>
        <sz val="10"/>
        <rFont val="Arial"/>
        <family val="2"/>
        <charset val="186"/>
      </rPr>
      <t>), esitleda kaldkirjas (</t>
    </r>
    <r>
      <rPr>
        <i/>
        <sz val="10"/>
        <rFont val="Arial"/>
        <family val="2"/>
        <charset val="186"/>
      </rPr>
      <t>Italic</t>
    </r>
    <r>
      <rPr>
        <sz val="10"/>
        <rFont val="Arial"/>
        <family val="2"/>
        <charset val="186"/>
      </rPr>
      <t>) või kirjutada suurte tähtedega (NÄITEKS NII). Samuti on võimalik soovi korral teksti teksti värvi värvida. Kõik need funktsioonid leiab menüürealt "home" nupu alt. Alternatiiv on teha muudetav tekst hiirega aktiivseks ning valida parema hiireklõpsuga Format Cells.</t>
    </r>
  </si>
  <si>
    <r>
      <rPr>
        <u/>
        <sz val="10"/>
        <color indexed="8"/>
        <rFont val="Arial"/>
        <family val="2"/>
        <charset val="186"/>
      </rPr>
      <t>KÜSIMUS 3: Kas ma saan lahtreid suuremaks ja väiksemaks teha?</t>
    </r>
    <r>
      <rPr>
        <sz val="10"/>
        <color theme="1"/>
        <rFont val="Arial"/>
        <family val="2"/>
        <charset val="186"/>
      </rPr>
      <t xml:space="preserve">
</t>
    </r>
    <r>
      <rPr>
        <sz val="10"/>
        <rFont val="Arial"/>
        <family val="2"/>
        <charset val="186"/>
      </rPr>
      <t>Lahtrite suuruse muutmiseks on võimalik muuta veergude ja ridade kuju. Veergude puhul on töölehe ülemises ääres tähed ning ridade puhul on lehe vasakul ääres numbrid. Tähtede ja numbrite vahel olevate joonte liigutamisega on võimalik veergude ja ridade kuju muuta. Selleks klõpsake joonel ning hiire nuppu all hoides on võimalik veergu või rea kuju vastavalt oma soovile laiemaks või kitsamaks muuta. Juhul, kui tekst on juba lahtritesse sisestatud on võimalik joonel klõpsamisega lahtri suurus automaatselt tekstile sobivaks muuta.</t>
    </r>
    <r>
      <rPr>
        <sz val="10"/>
        <color theme="1"/>
        <rFont val="Arial"/>
        <family val="2"/>
        <charset val="186"/>
      </rPr>
      <t xml:space="preserve">
</t>
    </r>
  </si>
  <si>
    <r>
      <rPr>
        <u/>
        <sz val="10"/>
        <color indexed="8"/>
        <rFont val="Arial"/>
        <family val="2"/>
        <charset val="186"/>
      </rPr>
      <t>KÜSIMUS 4: Kuidas saaks kogu töölehte korraga näha nii, et ei peaks paremale kerima?</t>
    </r>
    <r>
      <rPr>
        <sz val="10"/>
        <color theme="1"/>
        <rFont val="Arial"/>
        <family val="2"/>
        <charset val="186"/>
      </rPr>
      <t xml:space="preserve">
VASTUS: Kuna lahtritesse sisestatakse tihti päris palju infot, ei mahu mõnikord kogu info paratamatult korraga arvutiekraanile. Küll aga on võimalik ekraanile mahtuvat teksti hulka suurendada sellega, et muuta töölehel olev info väiksemat, st zuumida välja. Sisse suumimiseks ja välja suumimiseks valige menüüst View -&gt; Zoom. Samuti on sisse/välja zoomimise nupp ekraani all paremal nurgas.
</t>
    </r>
  </si>
  <si>
    <r>
      <rPr>
        <u/>
        <sz val="10"/>
        <color indexed="8"/>
        <rFont val="Arial"/>
        <family val="2"/>
        <charset val="186"/>
      </rPr>
      <t>KÜSIMUS 5: Kuidas ma saan ühes lahtris töötades alustada uuelt realt teksti sisestamist?</t>
    </r>
    <r>
      <rPr>
        <sz val="10"/>
        <color theme="1"/>
        <rFont val="Arial"/>
        <family val="2"/>
        <charset val="186"/>
      </rPr>
      <t xml:space="preserve">
Selleks on MS Excelis käsklus Alt+Enter (hoidke klaviatuuril all Alt nuppu ning vajutage Enter nuppu). 
</t>
    </r>
  </si>
  <si>
    <r>
      <rPr>
        <u/>
        <sz val="10"/>
        <color indexed="8"/>
        <rFont val="Arial"/>
        <family val="2"/>
        <charset val="186"/>
      </rPr>
      <t>KÜSIMUS 6: Kas hindamisvorme saab välja ka printida?</t>
    </r>
    <r>
      <rPr>
        <sz val="10"/>
        <color theme="1"/>
        <rFont val="Arial"/>
        <family val="2"/>
        <charset val="186"/>
      </rPr>
      <t xml:space="preserve">
VASTUS: Jah. Hindamisvorme saab välja printida. Algselt on nn tühjad vormid vormistatud selliselt, et hindamislehed prinditakse välja A3 formaadis. Juhul, kui vorme muudetakse täitmise käigus laiemaks, et pruugi vormid A3 laiusele paberile ära mahtuda. Selleks, et näha, kuidas vormid prinditavatele lehtedele ära mahuvad vali lehe ülevalt menüüst View -&gt; Page Break Preview. Seal on võimalik ka jooni liigutada ja see kaudu prinditavad lehekülgi reguleerida.
Mugavamaks enda soovi järgi printimiseks on võimalik muuta lehe formaati:
(1) Page Layout -&gt; Orientation -&gt; Portrait või Landscape - muutub lehe asetus (pikki või rööpi)
(2) Page Layout -&gt; Size -&gt; A3, A4 või muu - muutub lehe suurus</t>
    </r>
  </si>
  <si>
    <r>
      <rPr>
        <u/>
        <sz val="10"/>
        <color indexed="8"/>
        <rFont val="Arial"/>
        <family val="2"/>
        <charset val="186"/>
      </rPr>
      <t>KÜSIMUS 7: Kuidas ajutiselt Exceli ridasid ja veerge ära peita?</t>
    </r>
    <r>
      <rPr>
        <sz val="10"/>
        <color theme="1"/>
        <rFont val="Arial"/>
        <family val="2"/>
        <charset val="186"/>
      </rPr>
      <t xml:space="preserve">
VASTUS: Ridade või veergude ajutiseks ärapeitmiseks muutke hiirega sobivad read/veerud aktiivseks ning valige parema hiireklõpsuga Hide. Ridade/veergude taastamiseks (st uuesti näitamiseks) valige hiirega peidetud rea/veeru kõrval olevad read või veerud (ridade puhul üleval ja all olevad read, veergude puhul paremal ja vasakul olevad read), et muuta need aktiivsed ning valige parema hiireklõpsuga Unhide.
</t>
    </r>
  </si>
  <si>
    <r>
      <rPr>
        <u/>
        <sz val="10"/>
        <color indexed="8"/>
        <rFont val="Arial"/>
        <family val="2"/>
        <charset val="186"/>
      </rPr>
      <t xml:space="preserve">KÜSIMUS 8: Kas ma saan Exceli vormidesse sisestada aktiivseid linke? </t>
    </r>
    <r>
      <rPr>
        <sz val="10"/>
        <color theme="1"/>
        <rFont val="Arial"/>
        <family val="2"/>
        <charset val="186"/>
      </rPr>
      <t xml:space="preserve">
Soovitame mitte lisada tõendite, tugevuste ja nõrkuste lahtritesse aktiivseid linke, kuna Exceli lahtritesse saab sisestada korraga ainult ühe aktiivse lingi. Kui soovite siiski aktiivseid linke vormides kasutada, siis nummerdage viited linkidele ning lisage linkide loetelu lehekülje alla (igasse lahtrisse üks link). Siiski julgustame kasutama nn mitteaktiivseid linke, kuna Copy -&gt; Paste käsklusega failide avamine ei pruugi olla keerulisem, kui viidete otsimine kuskilt mujalt. </t>
    </r>
  </si>
  <si>
    <r>
      <rPr>
        <u/>
        <sz val="10"/>
        <color indexed="8"/>
        <rFont val="Arial"/>
        <family val="2"/>
        <charset val="186"/>
      </rPr>
      <t>KÜSIMUS 9: Miks printimisel osa teksti lahtrites peitu jääb?</t>
    </r>
    <r>
      <rPr>
        <sz val="10"/>
        <color theme="1"/>
        <rFont val="Arial"/>
        <family val="2"/>
        <charset val="186"/>
      </rPr>
      <t xml:space="preserve">
Kontrollige enne printimist üle, et kogu tekst on nähtav. Selleks, et kogu tekst lahtris nähtav oleks, võib olla vajalik veerge või ridu suuremaks venitada. Selleks, et kõik lahtrid nähtavad oleksid, võib olla vajalik üle kontrollida, et kogu info on määratud printimise alasse. Printimise ala saate vaadata View -&gt; Page Break Preview. Selline vaade näitab prinditavate lehekülgede piire, mida saate vajadusel korrigeerida. Print Break Preview vaatest väljumiseks valige View -&gt; Normal.</t>
    </r>
  </si>
  <si>
    <r>
      <rPr>
        <u/>
        <sz val="10"/>
        <color indexed="8"/>
        <rFont val="Arial"/>
        <family val="2"/>
        <charset val="186"/>
      </rPr>
      <t>KÜSIMUS 10: Kuidas vältida sisestatud andmete nn kaduma minemist (st mitte salvestumist)?</t>
    </r>
    <r>
      <rPr>
        <sz val="10"/>
        <color theme="1"/>
        <rFont val="Arial"/>
        <family val="2"/>
        <charset val="186"/>
      </rPr>
      <t xml:space="preserve">
Sellest, et vältida andmete nn kaduma minemist on soovitatav tulemusi võimalikult tihti salvestada (st ka töötamise ajal, mitte ainult siis, kui olete töö lõpetanud). Näiteks, kui olete ühe alaeesmärgiga või vähemalt ühe töölehega töö lõpetanud, siis salvestage kohe tulemused. NB! Kui asute hindamisvorme täitma, siis pidage meeles, et salvestaksite faili enda arvutisse (mitte ei avaks e-maili teel saadetud vormi ning ei salvestaks otse sinna). Faili nimesse võib panna näiteks oma KOV-i nime ja vormide täitmise kuupäeva.</t>
    </r>
  </si>
  <si>
    <t>NB! Töölehed on kaitstud "Protect Sheet" funktsiooniga (parool: Kvaliteet17)</t>
  </si>
  <si>
    <t>VISIOON: IGALE NOORELE ON NOORSOOTÖÖS KÄTTESAADAVAD MITMEKÜLGSED ISIKSUSE ARENGU VÕIMALUSED</t>
  </si>
  <si>
    <t>NR</t>
  </si>
  <si>
    <t>EESMÄRK</t>
  </si>
  <si>
    <t>ALAEESMÄRGID</t>
  </si>
  <si>
    <t>INDIKAATORID</t>
  </si>
  <si>
    <t>INDIKAATORI SELGITUS</t>
  </si>
  <si>
    <t>Noortel on rohkem valikuid oma loome- ja arengupotentsiaali avamiseks</t>
  </si>
  <si>
    <t>1.1</t>
  </si>
  <si>
    <t>Noortele on loodud mitmekülgsed võimalused noorsootöös osalemiseks</t>
  </si>
  <si>
    <t xml:space="preserve"> </t>
  </si>
  <si>
    <t>1.1.1</t>
  </si>
  <si>
    <t>Noortel on võimalus osaleda huvihariduses</t>
  </si>
  <si>
    <t>Indikaator on täidetud, kui KOV territooriumil tegutsevad huvikoolid, mis pakuvad noortele huvihariduses osalemise võimalusi, või on sõlmitud vastavasisulised kokkulepped teiste KOV-dega.</t>
  </si>
  <si>
    <t>1.1.2</t>
  </si>
  <si>
    <t>Noortel on võimalus osaleda üldharidus- ja kutsekooli noorsootöös (sh huvitegevuses)</t>
  </si>
  <si>
    <t>Indikaator on täidetud, kui igas KOV-i üldharidus- ja kutsekoolis pakutakse kõikides astmetes (1.–3. klass, 4.-6. klass, 7.–9. klass ja gümnaasium, kutsekool) huvitegevuse võimalusi nii spordi, LTT, üldkultuuri (sh muusika, kunst, tants) huviala valdkondades.</t>
  </si>
  <si>
    <t>1.1.3</t>
  </si>
  <si>
    <t>Noortel on võimalus osaleda avatud noorsootöös</t>
  </si>
  <si>
    <t>Indikaator on täidetud, kui KOV territooriumil tegutseb 300 noore kohta vähemalt 1 avatud noorsootööd pakkuv asutus (avatud noortekeskus, noortetuba) või on sõlmitud vastavasisulised kokkulepped teiste KOV-dega.</t>
  </si>
  <si>
    <t>1.1.4</t>
  </si>
  <si>
    <t>Noortel on võimalus osaleda muudes KOV toetatud noorsootöö tegevustes/teenustes (laagrid, malevad, üritused, projektid jms)</t>
  </si>
  <si>
    <t xml:space="preserve">Indikaator on täidetud, kui KOV territooriumil elavatel noortel on võimalus osaleda muudes KOV toetatud noorsootöö tegevustes/teenustes (laagrid, malevad, üritused, projektid jms), mis jäävad indikaatorites 1.1.1–1.1.3 mainitust välja. </t>
  </si>
  <si>
    <t>1.1.5</t>
  </si>
  <si>
    <t>Noorsootöö võimalused on loodud mitmekülgsetes valdkondades (nt muusika, kunst, loodus ja keskkond, tehnika, sport, üldkultuur, kodanikuharidus, rahvusvaheline koostöö)</t>
  </si>
  <si>
    <t>Indikaator on täielikult täidetud, kui noorsootöö võimalused on kõikides nimetatud valdkondades.</t>
  </si>
  <si>
    <t>1.1.6</t>
  </si>
  <si>
    <t>Noortele on loodud teadmiste ja oskuste proovilepaneku ning nende esitlemise võimalused (nt võistlused, kontserdid, näitused, etendused, festivalid)</t>
  </si>
  <si>
    <t>Indikaator on täielikult täidetud, kui KOV toetab üritusi (võistlusi, kontserte, näituseid, etendusi, festivale), mis pakuvad noortele teadmiste ja oskuste proovilepaneku ning nende esitlemise võimalusi (sh üleriigilisi). Toetus võib tähendada teavitamist, rahalist toetust, korraldusabi vms.</t>
  </si>
  <si>
    <t>1.1.7</t>
  </si>
  <si>
    <t>Noortele on tagatud noorsootöös osalemiseks võrdsed võimalused (sh väiksemate võimalustega noortele)</t>
  </si>
  <si>
    <t>Indikaator on täidetud, kui rakendatakse meetmeid väiksemate võimalustega noortele noorsootöös osalemiseks, et tagada kõigile võrdsed võimalused: väiksemate võimalustega noortel on toetus- või soodustusvõimalused noorsootöös osalemiseks (sh näiteks transporditoetus huvikooli minemiseks); juurdepääs ja sobilik huvitegevus erivajadustega noortele.</t>
  </si>
  <si>
    <t>1.1.8</t>
  </si>
  <si>
    <t>Noorsootöö kvaliteedi ja tegevuste mõju hindamine toimub regulaarselt</t>
  </si>
  <si>
    <t>Indikaator on täidetud, kui KOV-is pakutavate noorsootöö tegevuste kvaliteeti ja mõju hinnatakse regulaarselt vähemalt iga 5 aasta järel (näitajad võivad olla osalejate arv, osalemise kestvus, osalemise tulemused vms)</t>
  </si>
  <si>
    <t>1.1.9</t>
  </si>
  <si>
    <t>Huvihariduses ja -tegevuses osalevate noorte arv on kõrge (vähemalt 15% kõikidest noortest)</t>
  </si>
  <si>
    <t>Indikaator on täidetud, kui noorte vaba aja kasutust on uuritud ning huvihariduses ja -tegevuses (huvikoolides, üldhariduskoolide huviringides ja trennides, avatud noortekeskuste huvitegevuses) osalevate noorte osakaal (%) kõikidest KOV territooriumil elavatest noortest (7–26aastased) on vähemalt 15%.</t>
  </si>
  <si>
    <t>1.1.10</t>
  </si>
  <si>
    <t>Noorsootöös tervikuna osalevate noorte arv on kõrge (vähemalt 65%)</t>
  </si>
  <si>
    <t>Indikaator on täidetud, kui noorte vaba aja kasutust on uuritud ning noorsootöös (huviharidus, huvitegevus, avatud noorsootöö (ANK külastused), noorteühingud, osaluskogud, laagrid) osalevate noorte osakaal (%) kõikidest KOV territooriumil elavatest noortest on vähemalt 65%.</t>
  </si>
  <si>
    <t>1.2</t>
  </si>
  <si>
    <t>Noortele on tagatud mitmekülgsed võimalused ettevõtlikkuse suurendamiseks ja digivõimaluste kasutamiseks</t>
  </si>
  <si>
    <t>1.2.1</t>
  </si>
  <si>
    <t>Noortel on võimalus osaleda ettevõtlikkust soodustavates tegevustes</t>
  </si>
  <si>
    <t>Indikaator on täidetud, kui KOV toetab (ruumide kasutamine, eraldised) noorte ettevõtlikkust soodustavate programmide, projektide või tegevuste toimumist oma territooriumil või on sõlminud vastavasisulised kokkulepped teiste KOV-dega (nt ettevõtlusnädal, õpilasfirmad, ettevõtlusõppe valikaine, noorte ettevõtlusega seotud projektid, seminarid noorte teadlikkuse tõstmiseks ettevõtlusest vms).</t>
  </si>
  <si>
    <t>1.2.2</t>
  </si>
  <si>
    <t>Noortele on loodud omaalgatus- või projektifond, mille abil oma ideid ellu viia</t>
  </si>
  <si>
    <t>Indikaator on täidetud, kui KOV on loonud noortele esmase omaalgatuskogemuse saamiseks keskkonna või võimalused, mille abil noored saavad omaalgatuslikke tegevusi ellu viia (näiteks on antud selleks eelarvelised vahendid noortekeskusele, koolile või noorteorganisatsioonidele).</t>
  </si>
  <si>
    <t>1.2.3</t>
  </si>
  <si>
    <t>Soodustatakse noorte poolt digivahendite tarka kasutamist</t>
  </si>
  <si>
    <t>Indikaator on täidetud, kui KOV-i poolt on loodud võimalused, et toetada digivahendite kasutamist noorte poolt (nt arvutid, tahvelarvutid noortekeskustes) ning soodustatakse digivahendite tarka ja teadlikku kasutamist (nt teavitatakse noori küberruumi ohtudest jne)</t>
  </si>
  <si>
    <t>1.2.4</t>
  </si>
  <si>
    <t>Noortemalevas osalevate noorte arv on kõrge (vähemalt 10%)</t>
  </si>
  <si>
    <t>Indikaator on täidetud, kui KOV territooriumil elavatest 13–19aastastest noortest vähemalt 10% osaleb igal aastal noortemalevas.</t>
  </si>
  <si>
    <t>1.3</t>
  </si>
  <si>
    <t>Soodustatakse noorte kodanikuteadlikkuse suurendamist, kodanikukasvatuse tõhustamist ja mitmekultuurilisuse väärtustamist</t>
  </si>
  <si>
    <t>1.3.1</t>
  </si>
  <si>
    <t>Toetatakse noorte kodanikukasvatusliku sisuga tegevusi (programmid, koolitused, seminarid, õppevahendid jne) noorsootöö kaudu</t>
  </si>
  <si>
    <t>Indikaator on täidetud, kui KOV toetab järjepidevalt noorte kodanikukasvatusliku sisuga programmide või projektide elluviimist (toetatakse noorsootöö kaudu vähemalt üht üritust aastas; nt noortele suunatud tegevused kodanikunädala, kodanikuaasta raames vms).</t>
  </si>
  <si>
    <t>1.3.2</t>
  </si>
  <si>
    <t>Noortel võimaldatakse osaleda rahvusvahelistel noorteseminaridel, noortekohtumistel, koolitustel, konverentsidel, õpilasvahetuse programmides ja/või laagrites, mis on seotud noorsootöö väärtuste ja põhimõtetega ning mis põhinevad noort aktiivseks kodanikuks kujundamise raamistikul ja/või mitmekultuursuse väärtustamisel</t>
  </si>
  <si>
    <t>Indikaator on täidetud, kui KOV toetab noori sellistel seminaridel, kohtumistel, koolitustel, konverentsidel, programmides või laagrites osalemisel (nt  Erasmus+, õpilasvahetus, GLEN jms). Toetamine võib olla näiteks nõuanded projekti kirjutamisel ja selle juhtimisel, muu korraldustugi, kaasrahastamise tagamine jms.</t>
  </si>
  <si>
    <t>1.3.3</t>
  </si>
  <si>
    <t>Noortele võimaldatakse teha vabatahtlikku tööd kohalikul tasandil</t>
  </si>
  <si>
    <t>Indikaator on täidetud, kui KOV noored saavad teha vabatahtlikku tööd KOV asutustes või koostöö olemasolu korral KOV partnerite juures.</t>
  </si>
  <si>
    <t>1.3.4</t>
  </si>
  <si>
    <t>Noortele võimaldatakse vabatahtliku töö tegemist rahvusvahelisel tasandil</t>
  </si>
  <si>
    <t>Indikaator on täidetud, kui noortele on loodud võimalused vabatahtliku töö tegemiseks rahvusvahelisel tasandil (nt levitatakse teavet, nõustatakse, toetatakse rahaga ja tehakse koostööd partneritega), nt EVT (Euroopa Vabatahtlik Teenistus) kaudu.</t>
  </si>
  <si>
    <t>1.3.5</t>
  </si>
  <si>
    <t>Teiste riikide noortele on loodud võimalused teha vabatahtlikku tööd KOV asutustes (nt EVT – Euroopa Vabatahtlik Teenistus)</t>
  </si>
  <si>
    <t>Indikaator on täidetud, kui KOV asutustes võimaldatakse vabatahtliku töö tegemist teiste riikide inimestele või koostöö olemasolu korral KOV partnerite juures.</t>
  </si>
  <si>
    <t>1.4</t>
  </si>
  <si>
    <t>Tunnustatakse ja arvestatakse õpikogemust ning -tulemusi</t>
  </si>
  <si>
    <t>1.4.1</t>
  </si>
  <si>
    <t>Eksisteerib läbimõeldud kord noorte mitteformaalse õppimise (sh vabatahtliku tööga saadud) kogemuse ja tulemuste tunnustamiseks</t>
  </si>
  <si>
    <t>Indikaator on täidetud, kui mitteformaalse õppe (sh vabatahtliku tööga) kogemuse ja tulemuste tunnustamine toimub järjepidevalt ja läbimõeldud korra alusel (sh antakse preemiaid, tiitleid, tänukirju).</t>
  </si>
  <si>
    <t>1.4.2</t>
  </si>
  <si>
    <t>Mitteformaalse õppe arvestamine formaalhariduses toimub läbimõeldud korra alusel</t>
  </si>
  <si>
    <t>Indikaator on täidetud siis, kui mitteformaalse õppe arvestamine formaalhariduses toimub läbimõeldud korra alusel (näiteks arvestavad üldhariduskoolid teatud ainetes (kehaline kasvatus, muusikaõpetus, kunstiõpetus) huvikoolides (muusika-, spordi- ja kunstikoolid) õpitut.</t>
  </si>
  <si>
    <t>1.4.3</t>
  </si>
  <si>
    <t>Noori teavitatakse mitteformaalse õppimise tunnustamise töövahenditest (nt Teeviit, Vabatahtlike Pass, Noortepass jt)</t>
  </si>
  <si>
    <t>Indikaator on täidetud, kui KOV suunab oma noorsootöötajaid, et omavalitsuse noored kasutaksid mitteformaalse õppimise tunnustamise töövahendeid.</t>
  </si>
  <si>
    <t>Noorte osalus otsustes on rohkem toetatud</t>
  </si>
  <si>
    <t>2.1</t>
  </si>
  <si>
    <t>Soodustatakse noorte osaluskogemuse saamist</t>
  </si>
  <si>
    <t>2.1.1</t>
  </si>
  <si>
    <t>Toimivad noorte osaluse põhimõtetele (valitud noorte poolt, koosneb eri vanuserühmadesse kuuluvatest noortest, osaleb KOV otsustusprotsessis, esindab noorte huve) vastavad osaluskogud</t>
  </si>
  <si>
    <t>Indikaator on täidetud, kui tegutseb osaluskogu, mis vastab noorte osaluse põhimõtetele (valitud noorte poolt, koosneb eri vanuserühmadesse kuuluvatest noortest, osaleb KOV otsustusprotsessis, esindab noorte huve).</t>
  </si>
  <si>
    <t>2.1.2</t>
  </si>
  <si>
    <t>Üldharidus- ja kutsekoolides tegutsevad õpilasesindused</t>
  </si>
  <si>
    <t>Indikaator on täidetud, kui kõikides üldharidus- ja kutsekoolides tegutsevad õpilasesindused (v.a algkoolid).</t>
  </si>
  <si>
    <t>2.1.3</t>
  </si>
  <si>
    <t>Ette on nähtud rahaline toetus õpilasesindustele ja osaluskogudele</t>
  </si>
  <si>
    <t>Indikaator on täidetud, kui rakendatakse iga-aastast rahalist toetust õpilasesindustele ja osaluskogudele.</t>
  </si>
  <si>
    <t>2.1.4</t>
  </si>
  <si>
    <t>Ette on nähtud mitterahaline toetus õpilasesindustele ja osaluskogudele</t>
  </si>
  <si>
    <t>Indikaator on täidetud, kui rakendatakse iga-aastast mitterahalist toetust õpilasesindustele ja osaluskogudele (nt ruumide kasutamise võimaldamine, nõustamine, koolitamine (nt ühingute asutamise ja tegutsemispõhimõtete kohta)).</t>
  </si>
  <si>
    <t>2.1.5</t>
  </si>
  <si>
    <t>KOV toetab oma noorte osalust regionaalse ja riikliku taseme noortekogudes nende olemasolu korral</t>
  </si>
  <si>
    <t>KOV soodustab oma noorte osalemist ka regionaalse ja riikliku taseme noortekogudes (nt teavitamine, rahaline toetus). Indikaator on täidetud siis, kui KOV on konkreetsete tegevustega teadlikult regionaalse ja riikliku taseme osalust soodustanud.</t>
  </si>
  <si>
    <t>2.2</t>
  </si>
  <si>
    <t>Soodustatakse noorte kodanikualgatust</t>
  </si>
  <si>
    <t>2.2.1</t>
  </si>
  <si>
    <t>Noorte kodanikualgatuse rahaliseks toetamiseks on loodud mehhanism ning seda rakendatakse</t>
  </si>
  <si>
    <t>Indikaator hõlmab kohalikul tasandil tegutsevaid kodanikualgatusi – noorteühingud ja muud noorte kodanikuühendused, noorteorganisatsioonid, noorte omaalgatused (v.a osaluskogu).</t>
  </si>
  <si>
    <t>2.2.2</t>
  </si>
  <si>
    <t>Noorte kodanikualgatusi toetatakse mitterahaliste vahenditega</t>
  </si>
  <si>
    <t>Indikaator hõlmab kohalikul tasandil tegutsevaid kodanikualgatusi – noorteühingud ja muud noorte kodanikuühendused, noorteorganisatsioonid, noorte omaalgatused (v.a osaluskogu). Mitterahaline toetus on näiteks tasuta ruumide kasutamise võimaldamine, nõustamine, koolitamine (nt ühingute asutamise ja tegutsemispõhimõtete kohta).</t>
  </si>
  <si>
    <t>2.2.3</t>
  </si>
  <si>
    <t>Noorte osalus noorteühingutes, noorteorganisatsioonides ja õpilasesinduses on vähemalt 5%</t>
  </si>
  <si>
    <t>Indikaator on täidetud, kui noorteühingutes, noorteorganisatsioonides, õpilasesinduses ja KOV noortekogus osalevate noorte osakaal (%) kõikidest KOV territooriumil elavatest osalevatest noortest on vähemalt 5%.</t>
  </si>
  <si>
    <t>2.2.4</t>
  </si>
  <si>
    <t>Noorte teadlikkus noorteühingutest ja noorteorganisatsioonidest on kõrge (vähemalt 15% noortest on teadlikud)</t>
  </si>
  <si>
    <t xml:space="preserve">Indikaator on täidetud, kui osakaal (%) noortest, kes oskavad nimetada vähemalt ühe noorteühingu või -organisatsiooni (v.a. õpilasesindus, maakondlik noortekogu, avatud noortekeskus), ja kirjeldada-seletada, millega see tegeleb, on vähemalt 15%.
</t>
  </si>
  <si>
    <t>2.2.5</t>
  </si>
  <si>
    <t>Noorteühenduste tagasiside koostööle KOV-ga on hea (vähemalt 80% noorteühendustest hindavad koostööd heaks)</t>
  </si>
  <si>
    <t>Indikaator on täidetud siis, noorteühenduste tagasiside koostööle KOV-ga on hea  (vähemalt 80% noorteühendustest hindavad koostööd heaks).</t>
  </si>
  <si>
    <t>Noortele on loodud tingimused noorteinfo ning ennetamistegevuste kättesaamiseks</t>
  </si>
  <si>
    <t>3.1</t>
  </si>
  <si>
    <t>Noortele suunatud info on kättesaadav</t>
  </si>
  <si>
    <t>3.1.1</t>
  </si>
  <si>
    <t xml:space="preserve">Noortele pakutakse noorteinfo teenuseid ja noorteinfo levitamiseks kasutatakse mitmekülgseid teabekanaleid, sh internetikeskkonnas (nt infolistid, sotsiaalmeedia, infolevitamisvõrgustik (sh need, kuhu kuuluvad ka koolinoorte esindajad), infomessid, infopäevad jt), mille kaudu on tagatud info levik noorte eri sihtrühmadele. </t>
  </si>
  <si>
    <t>Indikaator on täidetud, kui pakutakse noorteinfo teenusstandardile vastava teenuse kvaliteediga noorteinfo teenust ning noori puudutava info levitamiseks (seksuaalkasvatus, tervislik toitumine, tervisedendus, ennetustöö jne) kasutatakse mitmekülgseid teabekanaleid (sh internetikeskkonnas), mis tagavad info kättesaadavuse sihtrühmadele (nooremate laste puhul lastevanematele). Kui KOV-l endal puuduvad võimalused (organisatsioonid/allorganisatsioonid/üksused) teavitustegevuste elluviimiseks, siis on KOV-l selged kokkulepped ja koostöö teiste KOV-de, riigi-, era- või kolmanda sektoriga, mis tagavad omavalitsuse territooriumil elavatele noortele kvaliteetse juurdepääsu noorteinfo teenustele ning noorteinfo teenuseid pakutakse läbimõeldud korra alusel.</t>
  </si>
  <si>
    <t>3.1.2</t>
  </si>
  <si>
    <t>Noori teavitatakse info, nõustamise ja juhendamise olemusest ja kättesaadavusest (nt koolitused noortele, kooli ja avatud noortekeskuste külastused, mobiilne noorsootöö, veebipõhised keskkonnad jms)</t>
  </si>
  <si>
    <t>Indikaator on täidetud, kui KOV korraldab või toetab regulaarselt tegevusi, mis teavitavad noori info, nõustamise ja juhendamise olemusest ja kättesaadavusest ning motiveerivad neid seda kasutama.</t>
  </si>
  <si>
    <t>3.1.3</t>
  </si>
  <si>
    <t>Noorte rahulolu teabe kättesaadavusega on suur (vähemalt 85% on rahul)</t>
  </si>
  <si>
    <t>Indikaator on täidetud, kui vähemalt 85% kõikidest KOV territooriumil elavatest (küsitletud) noortest hindavad noori puudutava ja neile vajaliku kvaliteetse teabe kättesaadavust heaks või pigem heaks.</t>
  </si>
  <si>
    <t>3.2</t>
  </si>
  <si>
    <t>Ennetustegevus ja tugi probleemidega toimetulekul on mitmekülgne ning seda toetatakse läbi laiapõhjalise koostöövõrgustiku</t>
  </si>
  <si>
    <t>3.2.1</t>
  </si>
  <si>
    <t>KOV osaleb aktiivselt noorte riskikäitumise ennetamiseks koostöövõrgustikus (nt noorteühingud, noorteinfo spetsialist, karjäärinõustaja, sotsiaalpedagoog, eripedagoog, koolipsühholoog, lastekaitsespetsialist, noorsootöö spetsialist jt)</t>
  </si>
  <si>
    <t>Indikaator on täidetud, kui noorte riskikäitumise ennetamiseks osaletakse koostöövõrgustikus, mille liikmed on nt noorteühingud, noorteinfo spetsialist, karjäärinõustaja, sotsiaalpedagoog, eripedagoog, koolipsühholoog, lastekaitsespetsialist, noorsootöö spetsialist, mille tööd KOV koordineerib või mille töös KOV aktiivselt osale ning sellesse on kaasatud nootevaldkonna esindaja(d).</t>
  </si>
  <si>
    <t>3.2.2</t>
  </si>
  <si>
    <t>KOV toetab rahaliselt või mitterahaliselt noorsootöö asutusi, projekte, programme või koostöövõrgustiku ühistegevusi ning tõrjutusriskis noortele suunatud mitmekülgseid noorsootöö tegevusi</t>
  </si>
  <si>
    <t>Indikaator on täidetud, kui KOV toetab rahaliselt või mitterahaliselt esmaste probleemide ennetamiseks või tõrjutusriskis noortele suunatud mitmekülgseid tegevusi, sh koostöövõrgustiku tegevusi (nt liiklusturvalisus, sõltuvuskäitumine: alkohol, narkootikumid, tubakas, arvuti, energiajoogid; kiusamine; ohud internetis; tervislikud eluviisid, sh tervislik toitumine, seksuaalkasvatus, suhted, väärtuskasvatus).</t>
  </si>
  <si>
    <t>Kvaliteetseks noorsootööks on loodud vajalik keskkond</t>
  </si>
  <si>
    <t>4.1</t>
  </si>
  <si>
    <t>Noorsootöö on prioriteedina sätestatud KOV ametlikus dokumentatsioonis</t>
  </si>
  <si>
    <t>4.1.1</t>
  </si>
  <si>
    <t>KOV ametlikus dokumentatsioonis on noorsootöö prioriteedina nimetatud: mitteformaalne õpe, noorte osalus ja kuuluvuskogemus (sh noortevolikogu moodustamine), noorte teavitamine, probleemide ennetamine ning tõrjutusriskis noortega tegelemine noorsootöö tegevuskohtade tervislikkus, turvalisus ja tegevusteks sobivus, vähemate võimalustega noorte toetamine, noorsootöös võrdsete võimaluste tagamine, noorsootöö tunnustamine</t>
  </si>
  <si>
    <t>Indikaator on täielikult täidetud, kui kõik nimetatud noorsootöö prioriteedid kajastuvad KOV tasandi ametlikus dokumentatsioonis (nt KOV arengukava, noorsootöö arengukava, muu dokument või õigusakt).</t>
  </si>
  <si>
    <t>4.1.2</t>
  </si>
  <si>
    <t>Noorsootöö prioriteetide seadmisel on lähtutud KOV noorte olukorrast ja vajadustest ning konkreetse piirkonna eripärast</t>
  </si>
  <si>
    <t>Indikaator on täidetud, kui KOV-l on ülevaade enda noorte olukorrast, vajadustest ja konkreetse piirkonna eripärast ning KOV on neid noorsootöö valdkonna prioriteetide seadmisel arvestanud.</t>
  </si>
  <si>
    <t>4.1.3</t>
  </si>
  <si>
    <t>KOV noortepoliitika peegeldab lõimitud noortepoliitikat</t>
  </si>
  <si>
    <t>Indikaator on täidetud, kui KOV kavandatav noortepoliitika on horisontaalne ning peegeldab noore eluolu puudutavat erinevates eluvaldkondades (nt tööturg, haridus, kultuur jms).</t>
  </si>
  <si>
    <t>4.2</t>
  </si>
  <si>
    <t xml:space="preserve">KOV noorsootöö toimub kirjaliku tegevuskava alusel </t>
  </si>
  <si>
    <t>4.2.1</t>
  </si>
  <si>
    <t>KOV-l on olemas kirjalik noorsootöö tegevuskava, mis määratleb muu hulgas KOV noorsootöö eesmärgid, elluviidavad tegevused, tegevusvahendid, tegevuste eest vastutajad ja tulemuste hindamise mõõdikud</t>
  </si>
  <si>
    <t>Indikaator on täidetud, kui KOV tasandil eksisteerib kehtiv kirjalik tegevuskava noorsootööks (nt KOV noorsootöö arengukava, tegevusplaan vms). Plaan peab olema piisavalt täpne, sätestama vähemalt KOV noorsootöö eesmärke, elluviidavaid tegevusi, tegevusvahendeid, tegevuste eest vastutajaid ja tulemuste hindamise mõõdikuid.</t>
  </si>
  <si>
    <t>4.2.2</t>
  </si>
  <si>
    <t>Noorsootöö tegevuskava täitmist jälgitakse pidevalt</t>
  </si>
  <si>
    <t>Indikaator on täidetud, kui KOV noorsootöö tegevuskava täitmise jälgimiseks on olemas mehhanism ning seda rakendatakse pidevalt.</t>
  </si>
  <si>
    <t>4.3</t>
  </si>
  <si>
    <t>Noori kaasatakse otsustetegemise protsessi</t>
  </si>
  <si>
    <t>4.3.1</t>
  </si>
  <si>
    <t>Noored on kaasatud KOV noorsootöö tegevuste ja rahastamise kavandamisse ja kujundamisse</t>
  </si>
  <si>
    <t>Indikaator on täidetud, kui noortele pakutakse igal aastal kaasarääkimise võimalusi noorsootöö eelarvestamise protsessis (nt volikogu, linna- või vallavalitsuse komisjonides osalemine, osaluskogude, noortevolikogu kaudu kaasamine).</t>
  </si>
  <si>
    <t>4.3.2</t>
  </si>
  <si>
    <t>KOV (noortepoliitika toimealade ülesannetega) ametnikud oskavad kaasata noori ja noorsootöötajaid ning valdavad sobivaid meetodeid</t>
  </si>
  <si>
    <t>Indikaator on täidetud, kui KOV (noortepoliitika toimealade ülesannetega) ametnikud oskavad noori kaasata ja valdavad sobivaid meetodeid. Indikaator põhineb kvaliteedihindamise läbiviijate hinnangul.</t>
  </si>
  <si>
    <t>4.3.3</t>
  </si>
  <si>
    <t>Noortega konsulteeritakse järjepidevalt kõikidel noortepoliitika toimealadel (noorsootöö, hariduspoliitika, tööhõivepoliitika, tervisepoliitika, kultuuripoliitika, sotsiaalpoliitika, perepoliitika, kuriteoennetuspoliitika, keskkonna ja riigikaitse valdkond jt)</t>
  </si>
  <si>
    <t>Indikaator on täidetud, kui noorte arvamuse küsimine poliitika kujundamise, teostamise ja hindamise protsessis on kujunenud normiks (nt noortevolikogu kaudu või mõnel muul kaasamismeetodil).</t>
  </si>
  <si>
    <t>4.3.4</t>
  </si>
  <si>
    <t>Eksisteerib läbimõeldud kord osalejate ja kaasajate tunnustamiseks (nt preemiad, tiitlid, tänukirjad, üritused, meediakajastus jt)</t>
  </si>
  <si>
    <t>Indikaator on täidetud, kui osalejate ja kaasamise tunnustamine toimub regulaarselt läbimõeldud korra alusel, näiteks antakse preemiaid, tiitleid, tänukirju. Antud indikaator käsitleb kitsalt osalemist/kaasamist (nt osalevate noorte ja neid kaasavate isikute tunnustamine). Indikaator ei käsitle mitteformaalse õppimise tunnustamist laiemalt (see on kaetud indikaator 1.4.1 all).</t>
  </si>
  <si>
    <t>4.3.5</t>
  </si>
  <si>
    <t>Eri siht- ja vanuserühmadesse kuuluvate noorte (sh väiksemate võimalustega noorte, töötavate noorte, töötute noorte, noorte lapsevanemate jt) jaoks on loodud sobivad osalemisvõimalused</t>
  </si>
  <si>
    <t>Indikaator on täidetud, kui osalemisvõimaluste loomisel on arvestatud noorte eri siht- ja vanuserühmadega ning kõikidele on loodud sobivad võimalused kaasamises osalemiseks.</t>
  </si>
  <si>
    <t>4.4</t>
  </si>
  <si>
    <t>Olemas on professionaalsed ja motiveeritud noorsootöötajad</t>
  </si>
  <si>
    <t>4.4.1</t>
  </si>
  <si>
    <t>KOV-is töötavad kvalifitseeritud (noorsootöö erialade kõrghariduse ja/või noorsootöötaja kutsetunnistusega) noorsootöö spetsialistid</t>
  </si>
  <si>
    <t>Indikaator on täidetud, kuid KOV-is töötavad kvalifitseeritud noorsootöö spetsialistid</t>
  </si>
  <si>
    <t>4.4.2</t>
  </si>
  <si>
    <t>Noorsootöötajad (sh noorsootööd teostavad vabatahtlikud) täidavad seadusest tulenevaid nõudeid</t>
  </si>
  <si>
    <t>Indikaator on täidetud, kui olemas on noorsootöötajad või vabatahtlikud, kes täidavad noorsootöö seadusest muudest õigusaktidest tulenevaid nõudeid.</t>
  </si>
  <si>
    <t>4.4.3</t>
  </si>
  <si>
    <t>Noorsootöötajad (sh noorsootööd teostavad vabatahtlikud) täidavad noorsootöötaja kutsestandardist tulenevaid ja muid tegevuse ohutusega seotud nõuded (nt noorte- ja projektlaagri juhataja ning kasvataja kvalifikatsiooninõudeid, suurema riskiga tegevuste puhul tegevuse ohutustehnika ja esmaabinõudeid, Euroopa Noorte Info ja Nõustamise Agentuuri Eryica nõudeid)</t>
  </si>
  <si>
    <t>Indikaator on täidetud, kui noorsootöötajad täidavad kutsestandardist tulenevaid ning muid tegevuse ohutusega seotud nõudeid.</t>
  </si>
  <si>
    <t>4.4.4</t>
  </si>
  <si>
    <t>Noorsootöötajad (sh vabatahtlik noorsootöö personal) täiendavad end järjepidevalt erialakursustel ja täienduskoolitustel. KOV-l on läbimõeldud koolituskord</t>
  </si>
  <si>
    <t>Indikaator on täidetud, kui KOV-l on noorsootöötajate jaoks läbimõeldud koolituskord ja noorsootöötajad osalevad selle alusel järjepidevalt erialakursustel ja täienduskoolitustel.</t>
  </si>
  <si>
    <t>4.4.5</t>
  </si>
  <si>
    <t>KOV tunnustab regulaarselt noorsootöötajaid tehtud noorsootöö heade tulemuste eest (preemiad, tiitlid, tänukirjad, üritused, meediakajastus)</t>
  </si>
  <si>
    <t>Indikaator on täidetud, kui noorsootöötajaid regulaarselt tunnustatakse (vähemalt kord aastas). Tavaliselt on selleks silmapaistev tegu või tulemus noorsootöö valdkonnas.</t>
  </si>
  <si>
    <t>4.4.6</t>
  </si>
  <si>
    <t>Noorsootöötajatele on loodud võimalused KOV-ide vaheliseks koostööks</t>
  </si>
  <si>
    <t>Indikaator on täidetud, kui KOV soodustab oma noorsootöötajate koostööd teiste omavalitsustega (nt tehakse ühiseid projektitaotlusi).</t>
  </si>
  <si>
    <t>4.4.7</t>
  </si>
  <si>
    <t>Noorsootöötajad mõistavad oma tegevuse õpiväljundit</t>
  </si>
  <si>
    <t>Indikaator on täidetud, kui vähemalt 90% noorsootöötajatest oskavad kirjeldada kõikide oma noortele suunatud tegevuste õpiväljundit noorte jaoks.</t>
  </si>
  <si>
    <t>4.4.8</t>
  </si>
  <si>
    <t>Noorsootöötajate tunnustus on nende jaoks motiveeriv</t>
  </si>
  <si>
    <t>Indikaator on täidetud, kui vähemalt 80% noorsootöötajatest hindab, et nende tunnustus on nende jaoks pigem või täielikult motiveeriv.</t>
  </si>
  <si>
    <t>4.4.9</t>
  </si>
  <si>
    <t>Noorsootöötajatele on tagatud professionaalne tugi ja nõustamine</t>
  </si>
  <si>
    <t>Indikaator on täidetud, kui vähemalt 80% noorsootöötajatest hindab, et neile on tagatud professionaalne tugi ja nõustamine, ümarlauad, tugigrupid vm</t>
  </si>
  <si>
    <t>4.4.10</t>
  </si>
  <si>
    <t>KOV on kehtestanud noorsootöötajatele motiveeriva palga- või puhkusesüsteemi</t>
  </si>
  <si>
    <t xml:space="preserve">Indikaator on täidetud, kui vähemalt 80% noorsootöötajatest hindab, et KOV-i on palga- või puhkusesüsteem on neile motiveeriv. Palga- ja puhkusesüsteem võib olla seotud näiteks kõrghariduse ja noorsootöötaja kutse olemasoluga.  </t>
  </si>
  <si>
    <t>4.5</t>
  </si>
  <si>
    <t>Noorsootööd pakkuvad asutused on noortele ligipääsetavad ja hästi varustatud</t>
  </si>
  <si>
    <t>4.5.1</t>
  </si>
  <si>
    <t>Noorsootööd pakkuvad asutused paiknevad mõistlikul kaugusel noore elukohast</t>
  </si>
  <si>
    <t>Indikaator on täidetud, kui noorsootöö pakkuvad asutused (st asutused, kus tehakse noorsootööd) asuvad noortele piisavalt lähedal, st et noorel on võimalik noorsootöö asutusse jõuda vähem kui 30 minutiga (võib tähendada ka transpordivahendite kasutamist).</t>
  </si>
  <si>
    <t>4.5.2</t>
  </si>
  <si>
    <t>Noorsootööd pakkuvatele asutustele on juurdepääs tagatud ka erivajadustega noortele</t>
  </si>
  <si>
    <t>Indikaator on täidetud, kui noorsootööd pakkuvatele asutustele on ligipääs tagatud ka erivajadustega noortele (sh ligipääs füüsilise puudega noortele, kohandatud tegevused (haridusliku) erivajadusega noortele jne).</t>
  </si>
  <si>
    <t>4.5.3</t>
  </si>
  <si>
    <t>KOV on arvestanud transpordikorralduses noorsootööd pakkuvate asutuste asukohtade ja lahtiolekuaegadega</t>
  </si>
  <si>
    <t>Indikaator on täidetud, kui KOV on arvestanud transpordikorralduses noorsootööd pakkuvate asutustega, et kaugemal elavatel noortel oleks võimalik samuti noorsootöös osaleda.</t>
  </si>
  <si>
    <t>4.5.4</t>
  </si>
  <si>
    <t>Noorsootööd pakkuvad asutused on avatud noortele sobival ajal</t>
  </si>
  <si>
    <t>Indikaator näitab, kas asutuste lahtiolekuaegade puhul on arvestatud noorte vajaduste ja soovidega. See tähendab, et noorte käest on küsitud tagasisidet noorsootööd pakkuvate asutuste lahtiolekuaegade sobivusele. Indikaator on täidetud, kui kõikidest (küsitletud) noortest 80% leiab, et noorsootööd pakkuvate asutuste lahtiolekuajad on noortele sobivad või pigem sobivad.</t>
  </si>
  <si>
    <t>4.5.5</t>
  </si>
  <si>
    <t>Noorte tagasiside noorsootöö tegevuskohtade asukoha sobivusele on kõrge (vähemalt 80% on rahul).</t>
  </si>
  <si>
    <t>Indikaator on täidetud, kui vähemalt 80% kõikidest KOV territooriumil elavatest (küsitletud) noortest leiavad, et noorsootöö tegevuskohtade asukohad on sobilikud või pigem sobilikud.</t>
  </si>
  <si>
    <t>4.5.6</t>
  </si>
  <si>
    <t>Noorte hinnang noorsootöö asutuste varustatusele töövahenditega on kõrge (huvikoolid, huvitegevus koolides, avatud noortekeskused, vähemalt 90%).</t>
  </si>
  <si>
    <t>Indikaator on täidetud, kui vähemalt 90% noorsootöö asutusi kasutanud noortest leiavad, et asutuste varustatus töövahenditega on väga hea või pigem hea. Seda hinnatakse nii huvikoolide, koolide huviringide ning avatud noortekeskuste puhul.</t>
  </si>
  <si>
    <t>4.6</t>
  </si>
  <si>
    <t>Toimub kaasaegsete ja uuenduslike meetodite ja keskkondade rakendamine noorsootöös</t>
  </si>
  <si>
    <t>4.6.1</t>
  </si>
  <si>
    <t>KOV arendab nüüdisaegseid ja uuenduslikke keskkondi noorsootöö jaoks</t>
  </si>
  <si>
    <t>Indikaator on täidetud, kui KOV oma tegevuses kasutab regulaarselt uudseid lähenemisi noorsootöö läbiviimiseks (nt linnaruumi kavandamisel arvestatakse, et planeering soodustaks põlvkondade- ja noortevahelist läbikäimist).</t>
  </si>
  <si>
    <t>4.6.2</t>
  </si>
  <si>
    <t>KOV soodustab uuenduslike ja kaasaegsete noorsootöö meetodite kasutuselevõttu</t>
  </si>
  <si>
    <t>Indikaator on täidetud, kui KOV soodustab uuenduslike ja kaasaegsete noorsootöö meetodite kasutuselevõttu - saadab noorsootöötajaid koolitustele, korraldab ümarlaudu meetodite vahetamiseks jms - ning viimase kolme aasta jooksul on kasutusele võetud mõni uus meetod.</t>
  </si>
  <si>
    <t>4.7</t>
  </si>
  <si>
    <t>Regulaarselt uuritakse noorte, sh NEET ja tõrjutusriskis noorte vajadusi, huvisid ja rahulolu noorsootööga ning antakse ja kogutakse tagasisidet, saadud teadmisi rakendatakse noortepoliitika kujundamisel</t>
  </si>
  <si>
    <t>4.7.1</t>
  </si>
  <si>
    <t>Regulaarselt kogutakse andmeid noorte, sh NEET ja tõrjutusriskis noorte ja noorsootöö kohta (nt noorte osavõtu, töötajate, vabatahtlike, tegevuste tulemuste, juhendmaterjali jms kohta)</t>
  </si>
  <si>
    <t>Indikaator on täidetud, kui regulaarselt kogutakse infot noortevaldkonna kohta (moodustunud on noorsootööd puudutava info andmebaas).</t>
  </si>
  <si>
    <t>4.7.2</t>
  </si>
  <si>
    <t>Regulaarselt tehakse uuringuid noorte, sh NEET ja tõrjutusriskis noorte vajaduste ja huvide kohta info kogumiseks</t>
  </si>
  <si>
    <t>Indikaator on täidetud, kui regulaarselt tehakse uuringuid noorte vajaduste ja huvide kohta info kogumiseks (vähemalt kord aastas).</t>
  </si>
  <si>
    <t>4.7.3</t>
  </si>
  <si>
    <t>Regulaarselt uuritakse noorte rahulolu noorsootöö tegevuste/teenuste kvaliteediga</t>
  </si>
  <si>
    <t>Indikaator on täidetud, kui noorte rahulolu noorsootöö tegevuste/teenuste kvaliteediga uuritakse regulaarselt (vähemalt kord aastas).</t>
  </si>
  <si>
    <t>4.7.4</t>
  </si>
  <si>
    <t>Kogutud andmeid noorte huvide, vajaduste ja rahulolu kohta analüüsitakse ning selle põhjal viiakse läbi parendustegevusi</t>
  </si>
  <si>
    <t>Indikaator on täidetud, kui regulaarselt analüüsitakse kogutud infot noorte, nende huvide, vajaduste ja rahulolu kohta ning selle põhjal hinnatakse noorsootööd ning vajaduse korral tehakse parandusi (nt parandatakse teabe kättesaadavust, kaasatakse teatud valdkondades noori rohkem, koolitatakse noorsootöötajaid vms).</t>
  </si>
  <si>
    <t>4.7.5</t>
  </si>
  <si>
    <t>Noored saavad mõistliku aja jooksul tagasisidet nende ettepanekutega arvestamise/mittearvestamise kohta</t>
  </si>
  <si>
    <t>Indikaator on täidetud, kui KOV-le ettepanekuid esitades saavad noored KOV-lt alati mõistliku aja jooksul tagasisidet selle kohta, kas ja mil määral esitatud ettepanekutega arvestati, milliseid otsuseid selle põhjal langetati, millised olid edasised tegevused, millised olid ettepanekut mittearvestamise põhjused.</t>
  </si>
  <si>
    <t>4.7.6</t>
  </si>
  <si>
    <t>Toimib teadmistepõhine noortepoliitika kujundamine</t>
  </si>
  <si>
    <t>Indikaator on täidetud, kui noorte ja noorsootöö kohta kogutavaid andmeid kasutatakse regulaarselt noortepoliitika kujundamiseks ja eesmärkide seadmiseks</t>
  </si>
  <si>
    <t>4.7.7</t>
  </si>
  <si>
    <t>Noorte rahulolu nende huvide ja vajadustega arvestamisega on suur (vähemalt 80% on rahul)</t>
  </si>
  <si>
    <t>Indikaator on täidetud, kui vähemalt 80% kõikidest KOV territooriumil elavatest (küsitletud) noortest leiavad, et noori puudutavate otsuste langetamisel arvestatakse noorte huvide ja vajadustega (arvestatakse alati või enamasti).</t>
  </si>
  <si>
    <t>KOHALIKU OMAVALITSUSE NOORSOOTÖÖ PROFIIL</t>
  </si>
  <si>
    <t>NB! Sisesta info hallidesse lahtritesse</t>
  </si>
  <si>
    <t>Vald/linn</t>
  </si>
  <si>
    <t>Viimsi vald</t>
  </si>
  <si>
    <t>Valla/linna elanike arv</t>
  </si>
  <si>
    <t>Valla/linna eelarve (€)</t>
  </si>
  <si>
    <t>49 034 049 eurot</t>
  </si>
  <si>
    <t>Noorte arv (7-26. a) kokku vallas/linnas</t>
  </si>
  <si>
    <t>sh 7-19 aastaste noorte arv</t>
  </si>
  <si>
    <t>sh 20-26. aastaste noorte arv</t>
  </si>
  <si>
    <t>5</t>
  </si>
  <si>
    <t>Eri rahvusest noorte arv</t>
  </si>
  <si>
    <t>RR andmed &lt; 18</t>
  </si>
  <si>
    <t>5.1</t>
  </si>
  <si>
    <t>Eesti rahvusest noorte arv</t>
  </si>
  <si>
    <t>5.2</t>
  </si>
  <si>
    <t>Vene rahvusest noorte arv</t>
  </si>
  <si>
    <t>5.3</t>
  </si>
  <si>
    <t>Muust (mitte eesti ega vene) rahvusest noorte arv</t>
  </si>
  <si>
    <t>Noorte töötuse %</t>
  </si>
  <si>
    <t>Töötukassa andmed: 30.04.2020 seisuga vanuses 16-24 25 N ja 26 M, vahemikus 25-54 183 M ja 274 N</t>
  </si>
  <si>
    <t>KOV-s tegutsevate noorteühenduste ja -organisatsioonide arv</t>
  </si>
  <si>
    <t>Kaitseliit (Kodutütred, Noorkotkad) ja Viimsi Noortevolikogu</t>
  </si>
  <si>
    <t>Noorsootöötajate arv kokku*</t>
  </si>
  <si>
    <t>8.1</t>
  </si>
  <si>
    <t>Palgaliste noorsootöötajate arv</t>
  </si>
  <si>
    <t>8.2</t>
  </si>
  <si>
    <t>Vabatahtlike noorsootöötajate arv</t>
  </si>
  <si>
    <t>8.3</t>
  </si>
  <si>
    <t>Noorsootöötajate töökohtade kirjeldus kutsealade lõikes ja noorsootöötajate koormus (vabas vormis)</t>
  </si>
  <si>
    <t>Koolide arv vallas/ linnas</t>
  </si>
  <si>
    <t>9.1</t>
  </si>
  <si>
    <t>Üldhariduskoolide arv</t>
  </si>
  <si>
    <t>6 sh 1 riigigümnaasium</t>
  </si>
  <si>
    <t>9.2</t>
  </si>
  <si>
    <t>Kutsekoolide arv</t>
  </si>
  <si>
    <t>9.3</t>
  </si>
  <si>
    <t>Erakoolide arv</t>
  </si>
  <si>
    <t>Õpilaste arv koolides (sh teiste KOV-de õpilased)</t>
  </si>
  <si>
    <t>10.1</t>
  </si>
  <si>
    <t>KOV-i noorte arv teiste KOV-ide territooriumi koolides</t>
  </si>
  <si>
    <t>1. - 9.kl 628, gümn 625</t>
  </si>
  <si>
    <t>10.2</t>
  </si>
  <si>
    <t>Teistest KOV-dest pärit noorte arv antud valla/linna koolides</t>
  </si>
  <si>
    <t>1.-9. kl 123</t>
  </si>
  <si>
    <t>Huvikoolide arv**</t>
  </si>
  <si>
    <t>Noorsootöös osalevate noorte arv</t>
  </si>
  <si>
    <t>Noorsootöös osalemise võimaluste arv</t>
  </si>
  <si>
    <t>Noortekeskuste arv</t>
  </si>
  <si>
    <t>Hindamise toimumise aeg (kuu/aasta-kuu/aasta)</t>
  </si>
  <si>
    <t>märts 2020 kuni juuni 2020</t>
  </si>
  <si>
    <t>Varasemate hindamiste toimumise aeg (kui on tehtud)</t>
  </si>
  <si>
    <t>Enesehindajad (nimi ja ametkoht)</t>
  </si>
  <si>
    <t>Kadi Bruus, noorsootöö peaspetsialist</t>
  </si>
  <si>
    <t>Kaija Mägi, huvihariduse vanemspetsialist</t>
  </si>
  <si>
    <t>Kaire Tobias, noortekeskuse juhataja</t>
  </si>
  <si>
    <t>Lea Pullerits, Viimsi Kooli noortejuht</t>
  </si>
  <si>
    <t>* Enamlevinud ametinimetused: noorsootöötaja, ringijuht, huvijuht, laagrikasvataja, laagri juhataja, noorteinfo spetsialist, huvihariduse spetsialist, noortekeskuse juhataja, noorsootöö spetsialist, huvihariduse spetsialist, noorsootöö peaspetsialist, noorsootöö nõunik, huvijuht, laagri juhataja, noortevaldkonna koolitaja, noorsootööasutuse juht jm (Noorsootöötaja kutsestandardid, tase 4, 6 ja 7; http://www.kutsekoda.ee/et/kutseregister/kutsestandardid/valdkond/10450642, vaadatud 14.02.2013)</t>
  </si>
  <si>
    <t>** Huvikooli seaduse mõiste alusel tegutsev huvikool.
(Huvikooli seadus: https://www.riigiteataja.ee/akt/103052017009?leiaKehtiv, vaadatud 31.08.2017)</t>
  </si>
  <si>
    <t>TULEMUSINDIKAATORITE ANALÜÜSI VORM</t>
  </si>
  <si>
    <t>SELGITUS: Antud vorm võimaldab hinnata, kas tulemusindikaatorid on täidetud või mitte. Vorm arvutatab andmete sisestamisel indikaatori väärtuse ning võrreldab seda sihttasemega. Selle põhjal hinnatakse, kas indikaator on täidetud või mitte.</t>
  </si>
  <si>
    <t>SAMMUD VORMI TÄITMISEL:
1 - Tee valik rippmenüüst (veerg D) vastavalt sellele, kas soovid märkida küsitluse andmeid või teiseseid andmeid (ametkondlikku statistikat). Kui valik tehtud, ilmub kõrvallahtrisse (veerg E) valemi selgitus. Eelista küsitluse andmeid. Noorema vanuserühma kohta võib olla otstarbekas kasutada teiseseid andmeid. 
2 - Märgi valemis kirjeldatud väärtused X ja Y (veerud H ja I)
3 - Lisa täiendavaid selgitusi andmete kogumise kohta (veerg J)</t>
  </si>
  <si>
    <t>Kood</t>
  </si>
  <si>
    <t>Indikaator/ selgitus</t>
  </si>
  <si>
    <t>Sihtrühm</t>
  </si>
  <si>
    <t>Kasutatud andmed*</t>
  </si>
  <si>
    <t>Valem</t>
  </si>
  <si>
    <t>Siht-tase</t>
  </si>
  <si>
    <t>Vanuserühm</t>
  </si>
  <si>
    <t>Andmed</t>
  </si>
  <si>
    <t>Täpsustav info andmete kohta (kogumise meetod, valim jne)</t>
  </si>
  <si>
    <t>Tulemused</t>
  </si>
  <si>
    <t>x</t>
  </si>
  <si>
    <t>y</t>
  </si>
  <si>
    <t>Väärtus</t>
  </si>
  <si>
    <t>Indikaatori täitmine (jah/ei)</t>
  </si>
  <si>
    <t>Punktid</t>
  </si>
  <si>
    <t>7-26. a noored</t>
  </si>
  <si>
    <t>küsitluse andmed</t>
  </si>
  <si>
    <t>7-12. a</t>
  </si>
  <si>
    <t>Huvihariduses ja -tegevuses (huvikeskustes, muusikakoolides, kunstikoolides, erahuvikoolides, üldhariduskoolide huviringides ja trennides, avatud noortekeskuste huvitegevuses) osalevate noorte osakaal (%) kõikidest KOV territooriumil elavatest noortest.</t>
  </si>
  <si>
    <t>13-19. a</t>
  </si>
  <si>
    <t>20-26. a</t>
  </si>
  <si>
    <t>Noorsootöös (huviharidus, avatud noorsootöö (ANK külastused), noorteühingud, osaluskogud, laagrid) osalevate noorte osakaal (%) kõikidest KOV territooriumil elavatest noortest. Osalemine tähendab seda, et osaletakse regulaarselt.</t>
  </si>
  <si>
    <t>13-19. a noored</t>
  </si>
  <si>
    <t>Õpilasmalevas osalevate noorte osakaal (%) kõikidest KOV territooriumil elavatest 13-19. aastastest noortest</t>
  </si>
  <si>
    <t>Noorteühingutes, noorteorganisatsioonides, õpilasesinduses ja KOV noortekogus osalevate noorte osakaal (%) kõikidest KOV territooriumil elavatest noortest</t>
  </si>
  <si>
    <t>Osakaal (%) noortest, kes oskavad nimetada vähemalt ühe noorteühingu või noorteorganisatsiooni (v.a. õpilasesindus, maakondlik noortekogu, avatud noortekeskus) ja kirjeldada-seletada, mida seal tehakse</t>
  </si>
  <si>
    <t>Noorte-ühendused</t>
  </si>
  <si>
    <t>Osakaal (%) kõikidest noorteühendustest, kelle tagasiside KOV toetusele ja koostööle KOV-ga on hea</t>
  </si>
  <si>
    <t>7-26. a nõustamis-teenust kasutanud noored</t>
  </si>
  <si>
    <t xml:space="preserve">Osakaal (%) kõikidest KOV territooriumil elavayest(küsitletud) noortest, kes hindavad noori puudutava ja niele vajaliku kvaliteetse teabe kättesaadavust heaks või pigem heaks. </t>
  </si>
  <si>
    <t>Noorsoo-töötajad</t>
  </si>
  <si>
    <t>Osakaal (%) kõikidest noorsootöötajatest, kes oskavad kirjeldada kõikide oma noortele suunatud tegevuste õpiväljundit noorte jaoks.</t>
  </si>
  <si>
    <t>Osakaal (%) kõikidest noorsootöötajatest, kes hindavad, et nende tunnustus on nende jaoks pigem või täielikult motiveeriv</t>
  </si>
  <si>
    <t>Noorsoo töötajad</t>
  </si>
  <si>
    <t>Osakaal (%) kõikidest noorsootöötajatest, kes hindavad, et neile on tagatud piisav professionaalne tugi ja nõustamine</t>
  </si>
  <si>
    <t>Osakaal (%) kõikidest noorsootöötajatest, kes hindavad, et palga- ja puhkusesüsteem on neile motiveeriv</t>
  </si>
  <si>
    <t xml:space="preserve">Osakaal kõikidest (küsitletud) noortest, kes leiavad, et noorsootööd pakkuvate asutuste lahtiolekuajad on noortele sobivad või pigem sobivad. </t>
  </si>
  <si>
    <t>7-26. a noorsootöö tegevuskohti kasutanud noored</t>
  </si>
  <si>
    <t>Osakaal (%) kõikidest KOV territooriumil elavatest (küsitletud) noortest, kes leiavad, et noorsootöö tegevuskohtade asukohad on sobilikud või pigem sobilikud</t>
  </si>
  <si>
    <t>noorsootöö asutusi kasutanud 7-26. a noored</t>
  </si>
  <si>
    <t>Osakaal (%) noorsootöö asutusi kasutanud noortest, kes leiavad, et asutuste varustatud töövahenditega on väga hea või pigem hea (seda hinnatakse nii huvikoolide, koolide huviringide, avatud noortekeskuste, teavitamis- ja nõustamiskeskuste kui osaluskogude puhul)</t>
  </si>
  <si>
    <t>Osakaal (%) kõikidest KOV territooriumil elavatest (küsitletud) noortest, kes leiavad, et noori puudutavate otsuste langetamisel arvestatakse noorte huvide ja vajadustega alati või enamasti.</t>
  </si>
  <si>
    <t xml:space="preserve"> = x/y*100
x - noorte arv, kes osalevad
y - vastanud noorte arv kokku</t>
  </si>
  <si>
    <t>teisesed andmed</t>
  </si>
  <si>
    <t xml:space="preserve"> = x/y*100
x - osalevate noorte arv
y - kõikide noorte arv</t>
  </si>
  <si>
    <t xml:space="preserve"> = x/y*100
x - noorte arv, kes osalevad noorsootöös
y - vastanud noorte arv kokku</t>
  </si>
  <si>
    <t xml:space="preserve"> = x/y*100
x - noorte arv, kes osalevad noorsootöös
y - kõikide noorte arv</t>
  </si>
  <si>
    <t xml:space="preserve"> = x/y*100
x - noorte arv, kes osalevad noortemalevas
y - vastanud noorte arv kokku</t>
  </si>
  <si>
    <t xml:space="preserve"> = x/y*100
x - noorte arv, kes osalevad noortemalevas
y - kõikide noorte arv</t>
  </si>
  <si>
    <t xml:space="preserve"> = x/y*100
x - noorte arv, kes osalevad noorteühingutes, -organisatsioonides ja õpilasesindustes
y - vastanud noorte arv kokku</t>
  </si>
  <si>
    <t xml:space="preserve"> = x/y*100
x - noorte arv, kes osalevad noorteühingutes, -organisatsioonides ja õpilasesindustes
y - kõikide noorte arv</t>
  </si>
  <si>
    <t xml:space="preserve"> = x/y*100
x - noorte arv, kes oskavad nimetada vähemalt ühe noorteühingu või -organisatsiooni ja kirjeldada-seletada, millega see tegeleb
y - vastanud noorte arv kokku</t>
  </si>
  <si>
    <t xml:space="preserve"> = x/y*100
x - noorte arv, kes oskavad nimetada vähemalt ühe noorteühingu või -organisatsiooni ja kirjeldada-seletada, millega see tegeleb
y - kõikide noorte arv</t>
  </si>
  <si>
    <t xml:space="preserve"> = x/y*100
x - noorteühenduste arv, kelle tagasiside koostööle KOV-ga on hea
y - vastanud noorteühenduste arv kokku</t>
  </si>
  <si>
    <t xml:space="preserve"> = x/y*100
x - noorteühenduste arv, kelle tagasiside koostööle KOV-ga on hea
y - kõikide noorteühenduste arv</t>
  </si>
  <si>
    <t>3.2.5</t>
  </si>
  <si>
    <t xml:space="preserve"> = x/y*100
x - noorte arv, kes hindavad noori puudutava ja neile vajaliku kvaliteetse teabe kättesaadavust heaks või pigem heaks
y - vastanud noorte arv kokku</t>
  </si>
  <si>
    <t xml:space="preserve"> = x/y*100
x - noorte arv, kes hindavad noori puudutava ja neile vajaliku kvaliteetse teabe kättesaadavust heaks või pigem heaks
y - kõikide noorte arv</t>
  </si>
  <si>
    <t xml:space="preserve"> = x/y*100 
x - noorsootöötajate arv, kes mõistavad oma tegevuse õpiväljundit. 
y - vastanud noorsootöötajate arv kokku </t>
  </si>
  <si>
    <t xml:space="preserve"> = x/y*100 
x - noorsootöötajate arv, kes mõistavad oma tegevuse õpiväljundit. 
y - kõikide noorsootöötajate arv  </t>
  </si>
  <si>
    <t xml:space="preserve"> = x/y*100
x - noorsootöötajate arv, kes hindavad, et nende tunnustus on nende jaoks pigem või täielikult motiveeriv
y - vastanud noorsootöötajate arv kokku</t>
  </si>
  <si>
    <t xml:space="preserve"> = x/y*100
x - noorsootöötajate arv, kes hindavad, et nende tunnustus on nende jaoks pigem või täielikult motiveeriv
y - kõikide noorsootöötajate arv</t>
  </si>
  <si>
    <t xml:space="preserve">  = x/y * 100
x - noorte arv, kes leiavad, et noorsootööd pakkuvate asutuste lahtiolekuajad on sobilikud või pigem sobilikud 
y - vastanud noorte arv kokku</t>
  </si>
  <si>
    <t xml:space="preserve">  = x/y * 100
x - noorte arv, kes leiavad, et noorsootöö d pakkuvate asutuste lahtiolekuajad on sobilikud või pigem sobilikud 
y - kõikide noorte arv</t>
  </si>
  <si>
    <t xml:space="preserve"> = x/y * 100
x - noorte arv, kes leiavad, et noorsootöö tegevuskohtade asukohad on sobilikud või pigem sobilikud 
y - vastanud noorsootöö tegevuskohti kasutanud noorte arv kokku</t>
  </si>
  <si>
    <t xml:space="preserve"> = x/y * 100
x - noorte arv, kes leiavad, et noorsootöö tegevuskohtade asukohad on sobilikud või pigem sobilikud 
y - kõikide noorsootöö tegevuskohti kasutanud noorte arv</t>
  </si>
  <si>
    <t xml:space="preserve"> = x/y * 100
x - noorte arv, kes leiavad, et asutuste varustatus töövahenditega on väga hea või pigem hea
y - vastanud noorsootöö asutusi kasutanud noorte arv kokku</t>
  </si>
  <si>
    <t xml:space="preserve"> = x/y * 100
x - noorte arv, kes leiavad, et asutuste varustatus töövahenditega on väga hea või pigem hea
y - kõikide noorsootöö asutusi kasutanud noorte arv</t>
  </si>
  <si>
    <t xml:space="preserve"> = x/y*100
x - noorte arv, kes leiavad, et noori puudutavate otsuste langetamisel arvestatakse (alati või enamasti) noorte huvide ja vajadustega
y - vastanud noorte arv kokku</t>
  </si>
  <si>
    <t xml:space="preserve"> = x/y*100
x - noorte arv, kes leiavad, et noori puudutavate otsuste langetamisel arvestatakse (alati või enamasti) noorte huvide ja vajadustega
y - kõikide noorte arv</t>
  </si>
  <si>
    <t>Küsitluse andmed</t>
  </si>
  <si>
    <t xml:space="preserve"> = x/y * 100
x - noorsootöötajate arv, kes leiavad, et neile on tagatud professionaalne tugi ja nõustamine
y - vastanud noorsootöötajate arv</t>
  </si>
  <si>
    <t xml:space="preserve"> = x/y*100
x - noorsootöötajate arv, kes leiavad, et neile on tagatud professionaalne tugi ja nõustamine
y - kõikide noorsootöötajate arv </t>
  </si>
  <si>
    <t xml:space="preserve"> = x/y * 100
x - noorsootöötajate arv, kes hindavad palga- ja puhkusesüsteemi motiveerivaks
y - vastanud noorsootöötajate arv </t>
  </si>
  <si>
    <t xml:space="preserve"> = x/y*100
x - noorsootöötajate arv, kes hindavad palga- ja puhkusesüsteemi motiveerivaks
y - kõikide noorsootöötöötajate arv </t>
  </si>
  <si>
    <t xml:space="preserve"> = x/y * 100
x - noorte arv, kes hindavad neile vajaliku teabe kättesaadavust heaks või pigem heaks
y - vastanud noorte arv</t>
  </si>
  <si>
    <t xml:space="preserve"> = x/y*100
x - noorte arv, kes hindavad neile vajaliku teabe kättesaadavust heaks või pigem heaks
y - kõikide noorte arv</t>
  </si>
  <si>
    <t>SELGITUS: Siia vormi sisestatakse enesehindajate konsensusseminari tulemused EESMÄRK 1 kohta. 
Andmete sisestaja täidab hallid lahtrid ("hinnang", "tõendid", "tugevused", "arendusvajadused")</t>
  </si>
  <si>
    <t>HINDAMISSKAALA</t>
  </si>
  <si>
    <t>KOV territooriumil tehtav noorsootöö vastab täielikult kirjeldatud olukorrale</t>
  </si>
  <si>
    <t>KOV territooriumil tehtav noorsootöö vastab kirjeldatud olukorrale suures osas (st vastab enamikele tingimustele)</t>
  </si>
  <si>
    <t>KOV territooriumil tehtav noorsootöö vastab kirjeldatud olukorrale osaliselt (st täidetud on mõned kriteeriumid)</t>
  </si>
  <si>
    <t>KOV territooriumil tehtav noorsootöö ei vasta kirjeldatud olukorrale</t>
  </si>
  <si>
    <t>ALAEESMÄRK</t>
  </si>
  <si>
    <t>Indikaatorid</t>
  </si>
  <si>
    <t>Nr</t>
  </si>
  <si>
    <t>Indikaator</t>
  </si>
  <si>
    <t>Selgitus</t>
  </si>
  <si>
    <t>Tulemusindikaatorite täitmine: jah/ ei (hindajatele taustainfoks, ei arvestata hinde andmisel):</t>
  </si>
  <si>
    <t>jah</t>
  </si>
  <si>
    <t>statistika puudub, EHISE andmetel on huvikoolis 82 noort</t>
  </si>
  <si>
    <t xml:space="preserve">jah </t>
  </si>
  <si>
    <t>statistika puudub</t>
  </si>
  <si>
    <t>Hinnang</t>
  </si>
  <si>
    <t>Tõendid</t>
  </si>
  <si>
    <t>Tugevused</t>
  </si>
  <si>
    <t>Arendus-vajadused</t>
  </si>
  <si>
    <t>ei</t>
  </si>
  <si>
    <t>SELGITUS: Siia vormi sisestatakse enesehindajate konsensusseminari tulemused EESMÄRK 2 kohta. 
Andmete sisestaja täidab hallid lahtrid ("hinnang", "tõendid", "tugevused", "arendusvajadused")</t>
  </si>
  <si>
    <t>SELGITUS: Siia vormi sisestatakse enesehindajate konsensusseminari tulemused EESMÄRK 3 kohta. 
Andmete sisestaja täidab hallid lahtrid ("hinnang", "tõendid", "tugevused", "arendusvajadused")</t>
  </si>
  <si>
    <r>
      <rPr>
        <b/>
        <sz val="8"/>
        <rFont val="Arial"/>
        <family val="2"/>
      </rPr>
      <t>3.1.1 Noortele pakutakse noorteinfo teenused ja noorteinfo levitamiseks kasutatakse mitmekülgseid teabekaneleid, sh internetikeskkonnas (nt infolistid, sotsiaalmeedia, infolevitamisvõrgustik sh need, kuhu kuuluvad ka koolinoorte esindajad, infomessid, infopäevad jt), mille kaudu on tagatud info levik noorte eri sihtrühmadele:</t>
    </r>
    <r>
      <rPr>
        <sz val="8"/>
        <color rgb="FFFF0000"/>
        <rFont val="Arial"/>
        <family val="2"/>
        <charset val="186"/>
      </rPr>
      <t xml:space="preserve"> </t>
    </r>
    <r>
      <rPr>
        <sz val="8"/>
        <rFont val="Arial"/>
        <family val="2"/>
      </rPr>
      <t>Noortele suunatud info toimib põhiliselt koolide sotsiaalmeedia (Facebook, Instagram) kaudu ja Stuudiumi või e-Kooli kaudu. Koolide kommunitaktsiooni eest vastutavad töötajad hindavad väljast poolt kooli laekunud info väärtus ja olulisust sh sihtgruppi enne kui koolide listidesse midagi saadavad vähendades sellega olulise, ebaolulisest. Valla info laekub, kas noorsootöö spetsialistidelt, valla kodulehelt, sotsiaalmeediast ning noorsootöö ümarlaualt, kuhu on kõikide koolide esindajad sh noored kutsutud. Kord aastas korraldatakse Viimsi valla huvitegevuse infolaat, kuhu koondatakse eelkõige huvitegevuse teenusepakkujad.  Info levitamisel lähtutakse sihtgrupist nt kodulehele lisatav info on pigem suunatud lapsevanemale, 7+ vanusele sobib kooli seinal asuv plakat, 10+ leiab ja otsib infot sotsiaalmeediast. Ühtset noorteinfoportaali Viimsis ei ole.
 VMG sihtrühmale info andmine toimub läbi infominutite, külalisloengute koolis mentortundide ajal. Meil on 1x kuus lektorloeng kõigile õpilastele planeeritud ja kui KOV sooviks enda poolt sinna mõne lektori pakkuda on meie poolt selleks juba tingimused loodud. Riskikäitumise ennetavad loengud oleks väga oodatud Viimsi Gümnaasiumisse.</t>
    </r>
    <r>
      <rPr>
        <b/>
        <sz val="8"/>
        <rFont val="Arial"/>
        <family val="2"/>
      </rPr>
      <t xml:space="preserve">3.1.2 Noori teavitatakse info, nõustamise ja juhendamise olemusest ja kättesaadavusest (nt koolitused noortele, kooli ja avatud noortekeskuse külastused, mobiilne noorsootöö, veebipõhised keskkonnad jms): </t>
    </r>
    <r>
      <rPr>
        <sz val="8"/>
        <rFont val="Arial"/>
        <family val="2"/>
      </rPr>
      <t>Noortekeskuse võimalusi käiakse koolides tutvustamas. Arengukohana "Teeviit" lehe laialdasem tutvustus. Üle vallaliselt toimub kord aasta huvitegevuse infolaat. Ülejäänud info levitamine toimub kooli põhiselt.</t>
    </r>
    <r>
      <rPr>
        <sz val="8"/>
        <color rgb="FFFF0000"/>
        <rFont val="Arial"/>
        <family val="2"/>
        <charset val="186"/>
      </rPr>
      <t xml:space="preserve">
</t>
    </r>
  </si>
  <si>
    <t>SELGITUS: Siia vormi sisestatakse enesehindajate konsensusseminari tulemused EESMÄRK 4 kohta. 
Andmete sisestaja täidab hallid lahtrid ("hinnang", "tõendid", "tugevused", "arendusvajadused")</t>
  </si>
  <si>
    <r>
      <rPr>
        <b/>
        <sz val="8"/>
        <color theme="1"/>
        <rFont val="Arial"/>
        <family val="2"/>
      </rPr>
      <t>4.2.1 KOV-l on olemas kirjalik noorsootöö tegevuskava, mis määratleb muu hulgas KOV noorsootöö eesmärgid, elluviidavad tegevused, tegevusvahendid, tegevuste eest vastutajad ja tulemuste hindamise mõõdikud:</t>
    </r>
    <r>
      <rPr>
        <sz val="8"/>
        <color theme="1"/>
        <rFont val="Arial"/>
        <family val="2"/>
        <charset val="186"/>
      </rPr>
      <t xml:space="preserve">  Vallas on olemas noorsootöö arengukava ja tegevuskava koos indikaatoritega, praegu tegeletakse uue hariduse, noorsootöö ja huvihariduse arengukavaga. 2020. a kehtib veel noorsootöö 2016-2020 arengukava: https://www.riigiteataja.ee/akt/403062016057, kust on leitav Viimsi valla noorsootöö eesmärgid, tegevuskava ja mõõdikud.  Viimsi valla noorsootöö üldeesmärk on luua eeldused ja võimalused noore isiksuse mitmekülgseks arenguks läbi noorsootöö mitmekesisuse, kättesaadavuse ja kvaliteedi.</t>
    </r>
    <r>
      <rPr>
        <b/>
        <sz val="8"/>
        <color theme="1"/>
        <rFont val="Arial"/>
        <family val="2"/>
      </rPr>
      <t>4.2.2 Noorsootöö tegevuskava täitmist jälgitakse pidevalt:</t>
    </r>
    <r>
      <rPr>
        <sz val="8"/>
        <color theme="1"/>
        <rFont val="Arial"/>
        <family val="2"/>
        <charset val="186"/>
      </rPr>
      <t xml:space="preserve">  Noorsootöö arengukava jälgitakse pidevalt  ja eelkõige valla eelarve koostamisel. </t>
    </r>
  </si>
  <si>
    <t>ENESEHINDAJATE KOONDHINNANG</t>
  </si>
  <si>
    <t>SELGITUS: Sellel vormil esitatakse enesehindajate koondhinnang, mis koosneb KOV konteksti kirjeldusest ja eneseanalüüsist</t>
  </si>
  <si>
    <t>NB! Palun täitke halli värvi lahtrid!</t>
  </si>
  <si>
    <t>NOORSOOTÖÖ KVALITEEDI HINDAMINE</t>
  </si>
  <si>
    <t>ENESEHINDAJATE TAGASISIDE</t>
  </si>
  <si>
    <t>vald/linn</t>
  </si>
  <si>
    <t>vormi täitmise kuupäev</t>
  </si>
  <si>
    <t>1. KOV konteksti kirjeldus (põhinäitajate dünaamika, koostöö teiste KOV-dega noorsootöö osutamisel jms)</t>
  </si>
  <si>
    <t>2. Sissejuhatus ja ülevaade enesehindamise protsessist</t>
  </si>
  <si>
    <t>3. Enesehindamisest selgunud KOV noorsootöö peamised tugevused (tooge välja 3 kõige olulisemat)</t>
  </si>
  <si>
    <t>4. Enesehindamisest selgunud KOV noorsootöö peamised arendusvajadused (tooge välja 3 kõige olulisemat)</t>
  </si>
  <si>
    <t>5. Üldhinnang ja kokkuvõte</t>
  </si>
  <si>
    <t>VÄLISHINDAJATE KOONDHINNANG</t>
  </si>
  <si>
    <t>SELGITUS: Sellel vormil esitatakse VÄLISHINDAJATE koondhinnang KOV noorsootöö kvaliteedile</t>
  </si>
  <si>
    <t>VÄLISHINDAJATE TAGASISIDE</t>
  </si>
  <si>
    <t>1. Välishindamise meeskonna liikmed (nimi/asutus/amet):</t>
  </si>
  <si>
    <t>2. Sissejuhatus ja ülevaade välishindamise protsessist</t>
  </si>
  <si>
    <t>3. Välishindamisest selgunud KOV noorsootöö peamised tugevused (tooge välja 3 kõige olulisemat)</t>
  </si>
  <si>
    <t>4. Välishindamisest selgunud KOV noorsootöö peamised arendusvajadused (tooge välja 3 kõige olulisemat)</t>
  </si>
  <si>
    <r>
      <t>5.</t>
    </r>
    <r>
      <rPr>
        <sz val="9"/>
        <color indexed="8"/>
        <rFont val="Arial"/>
        <family val="2"/>
        <charset val="186"/>
      </rPr>
      <t xml:space="preserve">    </t>
    </r>
    <r>
      <rPr>
        <sz val="9"/>
        <color indexed="8"/>
        <rFont val="Arial"/>
        <family val="2"/>
        <charset val="186"/>
      </rPr>
      <t>Üldhinnang ja kokkuvõte</t>
    </r>
  </si>
  <si>
    <t>KOONDTULEMUSED</t>
  </si>
  <si>
    <t>HINNANGUD</t>
  </si>
  <si>
    <t>TULEMUSINDIKAATORID</t>
  </si>
  <si>
    <t>EH</t>
  </si>
  <si>
    <t>VH</t>
  </si>
  <si>
    <t>VÄÄRTUS</t>
  </si>
  <si>
    <t>MAX</t>
  </si>
  <si>
    <t>%</t>
  </si>
  <si>
    <t>HINNE</t>
  </si>
  <si>
    <t>Skaala</t>
  </si>
  <si>
    <t>&gt; 74</t>
  </si>
  <si>
    <t>Noortele on tagatud mitmekülgsed võimalused ettevõtlikkuse suurendamiseks</t>
  </si>
  <si>
    <t>50 - 74</t>
  </si>
  <si>
    <t>Soodustatakse kodanikuteadlikkuse suurendamist, kodanikukasvatuse tõhustamist ja multikultuurilisuse väärtustamist</t>
  </si>
  <si>
    <t>n/a</t>
  </si>
  <si>
    <t>25 - 49</t>
  </si>
  <si>
    <t>Tunnustatakse ja arvestatakse õpikogemust ja -tulemusi</t>
  </si>
  <si>
    <t>&lt; 25</t>
  </si>
  <si>
    <t>KOV noorsootöö toimub kirjaliku tegevuskava alusel</t>
  </si>
  <si>
    <t>Noorsootööd pakkuvad asutused on noortele kättesaadavad ja hästi varustatud</t>
  </si>
  <si>
    <t>Regulaarselt uuritakse noorte vajadusi, huvisid ja rahulolu noorsootöö teenustega ning antakse ja kogutakse tagasisidet</t>
  </si>
  <si>
    <t>KOKKUVÕTE</t>
  </si>
  <si>
    <t>Antud valdkonnas tehtav noorsootöö on kvaliteetne. Puuduvad olulised arendusvajadused.</t>
  </si>
  <si>
    <t>Antud valdkonnas tehtavas noorsootöö esinevad mõned arenduvajadused.</t>
  </si>
  <si>
    <t>Antud valdkonnas tehtav noorsootöö vajab kvaliteedi tõstmist olulisel määral</t>
  </si>
  <si>
    <t>TULEMUSED ALAEESMÄRKIDE KAUPA</t>
  </si>
  <si>
    <t>ENESEHINNANG</t>
  </si>
  <si>
    <t>VÄLISHINNANG</t>
  </si>
  <si>
    <t>TULEMUS</t>
  </si>
  <si>
    <t>KESKMINE</t>
  </si>
  <si>
    <t>SIHTMÄRK</t>
  </si>
  <si>
    <t>JOONIS 1. TULEMUSED ALAEESMÄRKIDE KAUPA (ENESE- JA VÄLISHINNANG)</t>
  </si>
  <si>
    <t>n/a*</t>
  </si>
  <si>
    <t>JOONIS 2. TULEMUSED ALAEESMÄRKIDE KAUPA (KESKMINE)</t>
  </si>
  <si>
    <t>Keskmine</t>
  </si>
  <si>
    <t>* n/a - see tähendab, et selle alaeesmärgi all tulemusindikaatoreid pole, mistõttu puudub ka hinnang nende täitmisele</t>
  </si>
  <si>
    <t>TULEMUSED EESMÄRKIDE KAUPA</t>
  </si>
  <si>
    <t>HETKETASE</t>
  </si>
  <si>
    <t>JOONIS 3. TULEMUSED EESMÄRKIDE KAUPA</t>
  </si>
  <si>
    <t>E1</t>
  </si>
  <si>
    <t>Noortel on rohkem valikuid oma loome- ja arengupotentsiaali avamiseks.</t>
  </si>
  <si>
    <t>E2</t>
  </si>
  <si>
    <t>Noorte osalus otsustes on rohkem toetatud.</t>
  </si>
  <si>
    <t>E3</t>
  </si>
  <si>
    <t>Noortele on loodud  tingimused noorteinfo ja ennetamistegevuste kättesaamiseks.</t>
  </si>
  <si>
    <t>E4</t>
  </si>
  <si>
    <t>TULEMUSED SUMMAARSELT</t>
  </si>
  <si>
    <t>KOKKU</t>
  </si>
  <si>
    <t>PROTSENT</t>
  </si>
  <si>
    <t>KOMMENTAARID HINDAMISTULEMUSTE OSAS:</t>
  </si>
  <si>
    <t>Eesmärk</t>
  </si>
  <si>
    <t>Tähtaeg</t>
  </si>
  <si>
    <t>2 munitsipaalhuvikooli ja 25 erahuvikooli</t>
  </si>
  <si>
    <t xml:space="preserve">Nooretel on väga palju võimalusi huvitegveuses ja huvihariduses osalemiseks. </t>
  </si>
  <si>
    <t xml:space="preserve">Parem ettevõtlikuse võimaluste info vahendamine. Digivahendite kasutamise kohta puudub statistika ja vajadus on digivahendite võimaluste laiem info levitamine. </t>
  </si>
  <si>
    <t xml:space="preserve">Vallavalitsuse, noortekeskuse, koolide, noorevolikogu tihe koostöö rahvusvaheliste projektide elluviimisel  ja osalemisel. Viimsi on usaldusväärne koostöö partner. See loob täiendavaid võimalusi nii noortele kui ka noorsootöötajatele osalemaks rahvusvahelistes projektides. Viimsi on järjepidevalt saatnud ja vastu võtnud välisvabatahtlikke.Viimsi Gümnaasiumis on vabatahtliku töö õppeprogrammis. Noortele antakse ühel päeval aastas võimaluse juhtida valda ning olla ametnikele töövarjuks projektiga "Noortele vallavõim". </t>
  </si>
  <si>
    <t xml:space="preserve">Süsteemne vabatahtlike kaasamine ja kodanikualgatuse toetamine kohalikul tasandil on arengujärgus. Esimesed sammud on tehtud. Noortekeskus koordineeris üritustepõhiselt vabatahtlike kaasamist. </t>
  </si>
  <si>
    <t xml:space="preserve">Viimsi vallal on süsteeme noorte tunnustamise kord ning koos motiveeriva preemia või vaalapoja auhinnaga. Kord on leitav: https://www.riigiteataja.ee/akt/401092020013?leiaKehtiv  </t>
  </si>
  <si>
    <r>
      <rPr>
        <b/>
        <sz val="8"/>
        <rFont val="Arial"/>
        <family val="2"/>
      </rPr>
      <t>2.1.1 toimuvad noorte osaluse põhimõtetele (valitud noorte poolt, koosneb eri vanuserühmadesse kuuluvatest noortest, osaleb KOV otsustusprotsessis, esindab noorte huve) vastavad osaluskogud:</t>
    </r>
    <r>
      <rPr>
        <sz val="8"/>
        <color theme="1"/>
        <rFont val="Arial"/>
        <family val="2"/>
        <charset val="186"/>
      </rPr>
      <t xml:space="preserve"> Viimsi Noortevolikogu-noorteaktiiv tegutseb aastast 2001. Alates 2015. a on noortevolikogu põhimäärus kinnitataud volikogus, seega on noortevolikogu ka ametlik. Noortevolikogu liikmed on esindatud vallavolikogu komisjonides.</t>
    </r>
    <r>
      <rPr>
        <sz val="8"/>
        <color rgb="FFFF0000"/>
        <rFont val="Arial"/>
        <family val="2"/>
      </rPr>
      <t xml:space="preserve"> </t>
    </r>
    <r>
      <rPr>
        <b/>
        <sz val="8"/>
        <rFont val="Arial"/>
        <family val="2"/>
      </rPr>
      <t>2.1.2 Üldharidus- ja kutsekoolides tegutsevad õpilasesindused:</t>
    </r>
    <r>
      <rPr>
        <sz val="8"/>
        <color theme="1"/>
        <rFont val="Arial"/>
        <family val="2"/>
        <charset val="186"/>
      </rPr>
      <t xml:space="preserve"> Viimsi vallas on 5 põhikooli ja 1 gümnaasium: Haabneeme Koolis on õpilasesindus, Randvere Koolis on klassivanemate kogu (6. klassiline kool), Püünsi Koolis on õpilasaktiiv, mis koosneb klassivanematest ning pole otseselt õpilasesindus, kuid täidab antuid funktsioone kui on vaja noorte arvamust nt kooli arengu dokumentidesse. Noored ise ei ole õpilasesinduse loomist soovinud. Viimsi Koolis on õpilasesindus, samuti ka riigigümnaasiumis. </t>
    </r>
    <r>
      <rPr>
        <b/>
        <sz val="8"/>
        <color theme="1"/>
        <rFont val="Arial"/>
        <family val="2"/>
      </rPr>
      <t>2.1.3 Ette on nähtud rahaline toetus õpilasesindustele ja osaluskogudele:</t>
    </r>
    <r>
      <rPr>
        <sz val="8"/>
        <color theme="1"/>
        <rFont val="Arial"/>
        <family val="2"/>
      </rPr>
      <t xml:space="preserve"> õpilasesinduste ja osaluskogude rahastus toimub projektipõhiselt st  valla projektitoetuste korra kohaselt on loodud võimalus taotleda toetust ürituste korraldamiseks ning erinevateks omaalgatusprojektideks. Seda kasutavad nii õpilasesindused ja noortevolikogu. Traditsioonilised ÕE  tegevused taustakse kooli eelarvest. Tegevusele lisanduvad annetused, nt Haabneeme Kooli ÕE kogub oma tegevuseks annetusi. Samuti tasub vald noortekonveretsi "Lahe koolipäev" osalustasud.  </t>
    </r>
    <r>
      <rPr>
        <b/>
        <sz val="8"/>
        <color theme="1"/>
        <rFont val="Arial"/>
        <family val="2"/>
      </rPr>
      <t xml:space="preserve">2.1.4 Ette on nähtud mitterahaline toetus õpilasesindusele ja osaluskogudele:  </t>
    </r>
    <r>
      <rPr>
        <sz val="8"/>
        <color theme="1"/>
        <rFont val="Arial"/>
        <family val="2"/>
      </rPr>
      <t xml:space="preserve">Koolides, noortekeskustes ja vallas on noortele ruumid ja vajaminevad tehnilised vahendid tasuta kasutamiseks. </t>
    </r>
    <r>
      <rPr>
        <b/>
        <sz val="8"/>
        <color theme="1"/>
        <rFont val="Arial"/>
        <family val="2"/>
      </rPr>
      <t xml:space="preserve"> </t>
    </r>
    <r>
      <rPr>
        <sz val="8"/>
        <color theme="1"/>
        <rFont val="Arial"/>
        <family val="2"/>
      </rPr>
      <t xml:space="preserve">Viimsi Noortevolikogu tegevust toetab vald sellega, et üürib Kaluri teel noortevolikogule ruume.  Viimsi Koolis on eraldatud ÕE tegevusteks eraldi ruum  või lubatakse kasutada üldist koosolekute ruumi (nt Randvere Kool), Viimsi Kool tellib Eesti Õpilasesinduste Liidult tasuta ÕE koolitusi. Noortevolikogu tööd nõustab ja koolitab peamiselt ENL (Eesti Noorteühenduste Liit). </t>
    </r>
    <r>
      <rPr>
        <b/>
        <sz val="8"/>
        <color theme="1"/>
        <rFont val="Arial"/>
        <family val="2"/>
      </rPr>
      <t>2.1.5 KOV toetab oma noorte osalust regionaalse  ja riikliku taseme noortekogudes nende olemasolu korral:</t>
    </r>
    <r>
      <rPr>
        <sz val="8"/>
        <color theme="1"/>
        <rFont val="Arial"/>
        <family val="2"/>
      </rPr>
      <t xml:space="preserve"> antud indikaator ei ole täidetud, kuna vajadust ei ole täna antud toetusmeetme rakendamiseks ei ole vaja olnud.</t>
    </r>
  </si>
  <si>
    <t xml:space="preserve">Koolide õpilasesindused  ja noortevolikogu on omavahel koostöö algatanud. Toimuvad erinevad projektid, mille jaoks taotletakse rahastust riikliku tasandi projektifondidest. Õpilasesinduste ja noortevolikogu liikmed osalevad kord kuus toivmuvatel noorsootöö ümarlaual. Noortevolikogu panustab regionaalsesse koostöösse noorte osalusvaldkonnas, mida veab eest riiklikul tasandil Eesti Noorteühenduste Liit. KOV-i rahalist toetust antud kujul ei ole vaja, kuid KOV on vajadusel valmis toetama. Noortevolikogule on loodud ruumid rendipinnal, kus on võimalik viia ellu koosolekuid ning võtta vastu külalisi nii Eestist kui ka välismaalt. Noortevolikogu osaleb aktiivselt Eesti Noorteühenduste Liidu pakutavates tegevustes, arendades noorte osalust nii kohalikul, maakondlikul kui ka riiklikul tasandil - heaks näiteks on Tallinna Osaluskohviku korraldamine ning regionaalsete koolituspäevade korraldamine. </t>
  </si>
  <si>
    <r>
      <rPr>
        <b/>
        <sz val="8"/>
        <color theme="1"/>
        <rFont val="Arial"/>
        <family val="2"/>
      </rPr>
      <t xml:space="preserve">2.2.1 ja 2.2.2 Noorte kodanikualgatuse rahaliseks ja mitterahaliselt  toetamiseks on loodud mehhanism ning seda rakendatakse: </t>
    </r>
    <r>
      <rPr>
        <sz val="8"/>
        <color theme="1"/>
        <rFont val="Arial"/>
        <family val="2"/>
      </rPr>
      <t xml:space="preserve">Randvere ja Viimsi koolide tasuta ruumides tegutsevad kodutüred ja noorkotkad. Viimsi Koolis tegutseb TORE liikumine. </t>
    </r>
    <r>
      <rPr>
        <sz val="8"/>
        <color theme="1"/>
        <rFont val="Arial"/>
        <family val="2"/>
        <charset val="186"/>
      </rPr>
      <t>Viimsi Kooli nja Püünsi Koli noored ning noortevolikogu on kasutanud Viimsi Noortekeskuse võimalusi - ruumid, meediaruum (filmimine, salvestamine) jms. Lisaks saavad kodanikualgatused esitada 4 korda aastast projekti ürituse läbiviimiseks või kord aastas Viimsi Vallavolikogu 26.03.2019 määruse nr 4 "Viimsi valla 2019 - 2020. a huvihariduse ja -tegevuse projektitoetuse eraldamise tingimused ja kord" alusel projekti loodud võimaluste jätkamiseks ning arendamiseks või uuenduslike või täiendavate võimaluste loomiseks.</t>
    </r>
  </si>
  <si>
    <t xml:space="preserve">Koolid ja noortekeskus teevad organisatsioonidega koostööd, et kodanikualgatuse elluviimist toetada. Noorel on võimalus neli korda aastas rahalist toetust taotleda. Vallal on valmisolek kodanikualgatuse toetamiseks. </t>
  </si>
  <si>
    <t xml:space="preserve">Puudub ülevaade kui palju noori kodanikualgatus organisatsioonide tööga seotud on. </t>
  </si>
  <si>
    <r>
      <t xml:space="preserve">3.2.1 KOV osaleb aktiivselt noorte riskikäitumise ennetamiseks koostöövõrgustikus (nt noorteühingud, noorteinfo spetsialist, karjäärinõustaja, sotsiaalpedagoog, eripedagoog, karjäärinõustaja, sotsiaalpedagoog, eripedagoog, koolipsühholoog, lastekaitsespetsialist, noorsootöö spetsialist): </t>
    </r>
    <r>
      <rPr>
        <sz val="8"/>
        <color theme="1"/>
        <rFont val="Arial"/>
        <family val="2"/>
      </rPr>
      <t xml:space="preserve">Spordi ja rahvatervise peaspetsialist osaleb noorsootöö ümarlaual (kutsutud on koolide juhid, huvijuhid, noorsootöötajad, ÕE või õpilasaktiivide esindajad, noortevolikogu esindaja), mis koguneb kord kuus.  KOV spordi ja rahvatervise peaspetsialist teeb koostööd kooliõdedega tervisedendus valdkonnas ning liiklusturvalisuse osas Maanteeameti Ennetustöö osakonna ja piirkonna politseiga ning huvijuhtidega seoses siseterviseradade loomisega koolidesse. Lisaks kuuluvad koostöövõrgustikku HOL ja Tervise Arengu Instituudiga rahvatervise ning ennetustegevuste alaselt. Koolides asuvad tugimeeskonnad (psühholoog, sotsiaalpedagoog, HEV koordinaator, huvijuht jne) teevad omavahel koostööd, vastavalt koolile ja tugispetsialistide meeskonnale korraldatakse koolitusi, teemapäevi, tellitakse ennetusprogramme jne (nt Püünsi Kool- väärtuste nädala raames etiketi koolitus ja riskikäitumise ennetusprogramm "Suhtlusring" algatus ja välja töötamine, Viimsi Kool- sallivuse projekt, Haabneeme Kool- lastevanemate koolitused, Randvere Kool- vaimse tervise päeva korraldamine. </t>
    </r>
    <r>
      <rPr>
        <b/>
        <sz val="8"/>
        <color theme="1"/>
        <rFont val="Arial"/>
        <family val="2"/>
      </rPr>
      <t xml:space="preserve">3.2.2 KOV toetab rahaliselt või mitterahaliselt noorsootöö asutusi, projekte, programme või koostöövõrgustiku ühistegevusi ning tõrjutusriskis noortele suunatud mitmekülgseid noorsootöö tegevusi: </t>
    </r>
    <r>
      <rPr>
        <sz val="8"/>
        <color theme="1"/>
        <rFont val="Arial"/>
        <family val="2"/>
      </rPr>
      <t xml:space="preserve">KOV  toetab rahaliselt või mitterahaliselt: 1) Riskikäitumise ennetamise koolitust „Pea asi on peaasi“ 9-ndatele klassidele ning spordiklubidele, 2) Narkosõltuvuse ennetuskoolitust 6-ndatele klassidele koostöös Fertilitasega, 3) Siseterviseradade loomist koolidesse, 4) VEPA programmi koolides, 5) Liiklusohutusalaste ennetustegevuste ja programmide kohta info jagamine koolides, 6) Liikuma Kutsuva Kooli arendamist Viimsi Koolis, 7) Noorsootöö nädala tervislikule eluviisile suunatud tegevuste elluviimisele kaasaaitamises. 8) üldhariduskoolid on liitud järgmiste ennetusprogrammidega: </t>
    </r>
    <r>
      <rPr>
        <i/>
        <sz val="8"/>
        <color theme="1"/>
        <rFont val="Arial"/>
        <family val="2"/>
      </rPr>
      <t>Haabneeme Kool</t>
    </r>
    <r>
      <rPr>
        <sz val="8"/>
        <color theme="1"/>
        <rFont val="Arial"/>
        <family val="2"/>
      </rPr>
      <t xml:space="preserve">- noorteühing "TORE" (tugiõpilasliikumine) , KiVA (kiusuennetusprogramm);  </t>
    </r>
    <r>
      <rPr>
        <i/>
        <sz val="8"/>
        <color theme="1"/>
        <rFont val="Arial"/>
        <family val="2"/>
      </rPr>
      <t>Viimsi Kool</t>
    </r>
    <r>
      <rPr>
        <sz val="8"/>
        <color theme="1"/>
        <rFont val="Arial"/>
        <family val="2"/>
      </rPr>
      <t>- KiVa, TORE, Liikuma Kutsuv Kool, Roheline Kool (keskkonnaharidusprogrammiga);</t>
    </r>
    <r>
      <rPr>
        <i/>
        <sz val="8"/>
        <color theme="1"/>
        <rFont val="Arial"/>
        <family val="2"/>
      </rPr>
      <t xml:space="preserve"> Randvere Kool- </t>
    </r>
    <r>
      <rPr>
        <sz val="8"/>
        <color theme="1"/>
        <rFont val="Arial"/>
        <family val="2"/>
      </rPr>
      <t xml:space="preserve">KiVa, Roheline Kool, VEPA (Käitumisoskuste Mäng), Hea Kool (tunnustusprogramm "Hea kool kui väärtuspõhine kool"), TEK (Tervist Edendav Kool), Alustavat õpetajat toetav kool; 9)  Viimsi Vallavalituse sotsiaal- ja tervishoiu osakonna eestvedamisel toimub teist aastast SPIN programm eeskätt käitusmiraskustega noortele. </t>
    </r>
  </si>
  <si>
    <r>
      <rPr>
        <b/>
        <sz val="8"/>
        <color theme="1"/>
        <rFont val="Arial"/>
        <family val="2"/>
      </rPr>
      <t>4.1.1</t>
    </r>
    <r>
      <rPr>
        <sz val="8"/>
        <color theme="1"/>
        <rFont val="Arial"/>
        <family val="2"/>
        <charset val="186"/>
      </rPr>
      <t xml:space="preserve"> </t>
    </r>
    <r>
      <rPr>
        <b/>
        <sz val="8"/>
        <color theme="1"/>
        <rFont val="Arial"/>
        <family val="2"/>
      </rPr>
      <t xml:space="preserve">KOV ametlikus dokumentatsioonis on noorsootöö prioriteetidena nimetatud: mitteformaalne õpe, noorte osalus ja kuuluvuskogemus (sh noortevolikogu moodustamine): </t>
    </r>
    <r>
      <rPr>
        <sz val="8"/>
        <color theme="1"/>
        <rFont val="Arial"/>
        <family val="2"/>
        <charset val="186"/>
      </rPr>
      <t xml:space="preserve">Valla arengukavas on märgitud noorsootöö ja eraldi välja toodud noortevolikogu. Kuni aastani 2020 kehtib noorsootöö arengukava. Prioodil märts kuni okroober 2020. a  koostatakse uut noortega seotud valdkonna arengukava, kus on haridus, noorsootöö ja huviharidus. Tõrjutusriskis noortega tegeleb sotsiaalamet koostöös MTÜ-dega. Viimsi valla arengukava on leitav: https://www.viimsivald.ee/sites/default/files/inline-files/VIIMSI%20VALLA%20ARENGUKAVA%20JA%20EELARVESTRATEEGIA%20AASTATEKS%202020-2024_10.12.19_kinnitamiseks%20volikogu%20II%20lugemisel-final.pdf. Aastal 2020 kehtib veel eraldi noorsootöö arengukava, mis on leitav: https://www.riigiteataja.ee/akt/403062016057 https://www.riigiteataja.ee/akt/403062016057;  Noorsootöö valdkonnas silmapaistvaid noori tunnustatakse vastavalt Viimsi valla  tunnustamise korrale. Viimsi Noortekeskus on loomas arengukava, mis kajastab Viimsi valla noortepoliitikat. </t>
    </r>
    <r>
      <rPr>
        <b/>
        <sz val="8"/>
        <color theme="1"/>
        <rFont val="Arial"/>
        <family val="2"/>
      </rPr>
      <t>4.1.2  Noorsootöö prioriteetide seadmisel on lähtutud KOV noorte olukorrast ja vajadustest ning konkreetse piirkonna eripärast:</t>
    </r>
    <r>
      <rPr>
        <sz val="8"/>
        <color theme="1"/>
        <rFont val="Arial"/>
        <family val="2"/>
        <charset val="186"/>
      </rPr>
      <t xml:space="preserve"> Vallas toimuvad kohtumised noortevolikogu ja Vallavalitsuse vahel, kord kuus toimuvad noorsootöö ümarlauad. Noortevolikogu korraldab kord aastas VIID (Viimsi Innukate Ideede Diskussioon:https://www.viimsivald.ee/uudised/viimsi-innukate-ideede-diskussioon-ehk-viid-kaasab-noori-viimsi-valla-arengute).  Alates 2017.a koostatakse Viimsi valla huvihariduse ja huvitegevuse kava, mille üheks osaks on valdkonna kitsaskohtade kaardistamine ja tegevuskava loomine. Väga suureks partneriks Vallavalitsusele on eeskätt koostöö noortevolikoguga. Prioriteete aitavad seada ka noorsootlöö ümarlaual käivad õpilaste esindajad. </t>
    </r>
    <r>
      <rPr>
        <b/>
        <sz val="8"/>
        <rFont val="Arial"/>
        <family val="2"/>
      </rPr>
      <t xml:space="preserve">4.1.3 KOV noortepoliitika peegeldab lõimitud noortepoliitikat:  </t>
    </r>
    <r>
      <rPr>
        <sz val="8"/>
        <rFont val="Arial"/>
        <family val="2"/>
      </rPr>
      <t>Viimsi valla noortepoliitka on horisontaalne, mis hõlmab noorte mitteformaalselt haridust, vabaaja tegevusi, osalusvõimaluste loomist, tööturgu (maleva tegevused) ja nõustamist.</t>
    </r>
    <r>
      <rPr>
        <sz val="8"/>
        <color theme="1"/>
        <rFont val="Arial"/>
        <family val="2"/>
      </rPr>
      <t xml:space="preserve"> Väga tihe koostöö noortekeskuse, noortevolikogu, õpilasesindused ja -aktiividega, kes kõik kujundavad Viimsi valla noortepoliitikat.</t>
    </r>
  </si>
  <si>
    <t>Tegevuskava on täna kehtiv ja uus arengukava on koostamisel.</t>
  </si>
  <si>
    <t xml:space="preserve">Valdkonna tegevuskavaa järgimine ja sellest lähtuvalt  tegevuste eelarvestamine. </t>
  </si>
  <si>
    <t>Noored on kaasatud noorsootöö ümarlauale ja tunnustamiskomisjonis. Volikogul on valmidus kaasata noori volikogu komisjonide töösse.</t>
  </si>
  <si>
    <r>
      <t xml:space="preserve">4.4.1 KOV-is töötavad kvalifitseeritud (noorsootöö erialade kõrgharidusega ja/või noorsootöötaja kutsetunnistusega) noorsootöö spetsialistid:  Viimsi Vallavalituse haridusosakonnas täätab 1 Haridus- ja noorsootöö peaspetsialist (noorsootöö MA) ja 1 huvihariduse vanemspetsialist (noorsootöö rakenduslik kõrgharidus ja hariduse juhtimise MA).  Viimsi Noortekeskuses töötab 5 noorsootöö eriala lõpetanud noorsootöötajat, kellest 4 jätkavad MA õpinguid, üks noorsootöötaja on omandanud MA kraadi ja 2 noorsootöötajad õpivad BA. 
Viimsi Koolis töötab rahvusvahelise noorsootöö rahenduskõrghariduse ja andragoogika magistrikraadiga noortejuht. 
</t>
    </r>
    <r>
      <rPr>
        <b/>
        <sz val="8"/>
        <color theme="1"/>
        <rFont val="Arial"/>
        <family val="2"/>
      </rPr>
      <t xml:space="preserve">4.4.2 Noorsootöötajad (sh noorsootööd teostavad vabatahtlikud) täidavad seadusest tulenevaid nõudeid: </t>
    </r>
    <r>
      <rPr>
        <sz val="8"/>
        <color theme="1"/>
        <rFont val="Arial"/>
        <family val="2"/>
      </rPr>
      <t xml:space="preserve">on kõik lähtuvad oma töös seadusandlusest. 
</t>
    </r>
    <r>
      <rPr>
        <b/>
        <sz val="8"/>
        <color theme="1"/>
        <rFont val="Arial"/>
        <family val="2"/>
      </rPr>
      <t>4.4.3  Noorsootöötajad (sh noorsootööd teostavad vabatahtlikud) täidavad noorsootöötaja kutsestandardist tulenevaid ja muid tegevuse ohutusega seotud nõudeid ...)</t>
    </r>
    <r>
      <rPr>
        <sz val="8"/>
        <color theme="1"/>
        <rFont val="Arial"/>
        <family val="2"/>
      </rPr>
      <t xml:space="preserve">: Noorsootöötajad täidavad noorsootöötaja kutsestandardist tulenevaid ja muid tegevuse ohutusega seotud nõuded. 
</t>
    </r>
    <r>
      <rPr>
        <b/>
        <sz val="8"/>
        <color theme="1"/>
        <rFont val="Arial"/>
        <family val="2"/>
      </rPr>
      <t xml:space="preserve">4.4.4  Noorsootöötajad (sh vabatahtlik noorsootöö personal) täiendavad end järjepidevalt erialakursustel ja täienduskoolitustel. KOV-il on läbimõeldud koolituskord: </t>
    </r>
    <r>
      <rPr>
        <sz val="8"/>
        <color theme="1"/>
        <rFont val="Arial"/>
        <family val="2"/>
      </rPr>
      <t xml:space="preserve"> noorsootöötajad lähtuvad erialasest koolitusvajadusest. </t>
    </r>
    <r>
      <rPr>
        <b/>
        <sz val="8"/>
        <color theme="1"/>
        <rFont val="Arial"/>
        <family val="2"/>
      </rPr>
      <t xml:space="preserve"> 4.4.5 KOV tunnustab regulaarselt noorsootöötajaid tehtud noorsootöö heade tulemuste eest (preemiad, tiitlid, tänukirjad, üritused, meediakajastus): </t>
    </r>
    <r>
      <rPr>
        <sz val="8"/>
        <color theme="1"/>
        <rFont val="Arial"/>
        <family val="2"/>
      </rPr>
      <t xml:space="preserve"> KOV tunnustab noorsootöö valdkonna spetsialiste ja noori lähtuvalt Viimsi valla tunnustamise korrast. 
</t>
    </r>
    <r>
      <rPr>
        <b/>
        <sz val="8"/>
        <color theme="1"/>
        <rFont val="Arial"/>
        <family val="2"/>
      </rPr>
      <t>4.4.6 Noorsootöötajatele on loodud võimalused KOV-ide vaheliseks koostööks:</t>
    </r>
    <r>
      <rPr>
        <sz val="8"/>
        <color theme="1"/>
        <rFont val="Arial"/>
        <family val="2"/>
      </rPr>
      <t xml:space="preserve">  Koostöögruppide raames ENTK kaudu toimus väga aktiivne koostöö 6 KOVi noorsootöötajatega. Eelarvelised vahendid on Harjumaa noorsootöötajatega koostööks sh külastused, kutsevõistlus.
</t>
    </r>
  </si>
  <si>
    <t>Viimsi Noortekeskuses töötavad noorsootöötajad, kellel on kõrgharidus või kõrgharidus omandamisel. Noorsootöötajate tunnustamiseks on loodud kord ning kaasaegsed töövahendid ja töökeskkond.</t>
  </si>
  <si>
    <r>
      <rPr>
        <b/>
        <sz val="8"/>
        <color theme="1"/>
        <rFont val="Arial"/>
        <family val="2"/>
      </rPr>
      <t>4.5.1 Noorsootööd pakkuvad asutused paiknevad mõistlikul kaugusel noore elukohast:</t>
    </r>
    <r>
      <rPr>
        <sz val="8"/>
        <color theme="1"/>
        <rFont val="Arial"/>
        <family val="2"/>
        <charset val="186"/>
      </rPr>
      <t xml:space="preserve">  Vallas on 3 noortekeskus, mis paiknevad Randveres, Püünsis ja Haabneeme alevikus. Kõikidesse noortekeskustesse on noorel võimalus liikuda vähem kui 30 minutiga (sh ühistranspordiga). Noortekeskuses paiknevad koolide läheduses. Püünsi noortekeskus asub kooliga samas majas. Viimsi noortekeskus asub kuni 15 minutilise jalutuskäigu kaugusel nii Haabneeme kui ka VIiimsi Koolist. Pranglil noortekeskust ei ole. 
</t>
    </r>
    <r>
      <rPr>
        <b/>
        <sz val="8"/>
        <rFont val="Arial"/>
        <family val="2"/>
      </rPr>
      <t>4.5.2 Noorsootööd pakkuvatele asutustele on juurdepääs tagatud ka erivajadustega noortele</t>
    </r>
    <r>
      <rPr>
        <sz val="8"/>
        <rFont val="Arial"/>
        <family val="2"/>
      </rPr>
      <t xml:space="preserve">: ligipääs on Püünsis ja Viimsi noortekeskustes. Loomisel on Randvere noortekeskusesse ligipääs. </t>
    </r>
    <r>
      <rPr>
        <sz val="8"/>
        <color theme="1"/>
        <rFont val="Arial"/>
        <family val="2"/>
        <charset val="186"/>
      </rPr>
      <t xml:space="preserve">
</t>
    </r>
    <r>
      <rPr>
        <b/>
        <sz val="8"/>
        <rFont val="Arial"/>
        <family val="2"/>
      </rPr>
      <t xml:space="preserve">4.5.3 KOV on arvestatud transpordikorralduses noorsootööd pakkuvate asutuste asukohtade ja lahtiolekuaegadega: </t>
    </r>
    <r>
      <rPr>
        <sz val="8"/>
        <color theme="1"/>
        <rFont val="Arial"/>
        <family val="2"/>
      </rPr>
      <t>Valla siseliinide bussigraafikutes püütakse maksimaalselt arvestada koolide tundide alguse ja lõpuaegadega. Kui võimalik püüame arvestada ka huviringidega, kui sellekohane info või ettepanek meile tuleb. Erinevad huvitegevused toimuvad üle valla ja tullakse väge erinevatest kohtadest, mistõttu alati ei ole võimalik kõikide soovidega arvestada, kuid kui võimalik siis seda tehakse. Sõiduplaane koostab halduslepingu alusel MTÜ Põhja-Eesti Ühistranspordikeskuse, kelle liiniplaneerjale vald iga aasta suvel saadab sügisesed tundide ajad ning mille alusel sügisesi graafikuid koostatakse ning vajadusel-võimalusel korrigeeritakse, kui tulevad ettepanekud, et mõni väljumisaeg võiks olla teisiti.</t>
    </r>
  </si>
  <si>
    <t xml:space="preserve">Viimsis on kolm noortekeskust, mis on hajutatud omavalitsuse territoorimile. </t>
  </si>
  <si>
    <t xml:space="preserve">Noorsootöötajatel on valmidus kiirelt muutustele reageerida ning viia teenus üle noortele suunatud keskkonda. </t>
  </si>
  <si>
    <t xml:space="preserve">Luua mobiilse noorsootöötaja ametikoht. </t>
  </si>
  <si>
    <r>
      <rPr>
        <b/>
        <sz val="8"/>
        <rFont val="Arial"/>
        <family val="2"/>
      </rPr>
      <t>4.7.1 Regulaarselt kogutakse andmeid noorte, sh ja noorsootöö kohta (nt noorte osavõtu, töötajate, vabatahtlike, tegevuste tulemuste, juhendmaterjali jms kohta):</t>
    </r>
    <r>
      <rPr>
        <sz val="8"/>
        <rFont val="Arial"/>
        <family val="2"/>
      </rPr>
      <t xml:space="preserve">noortekeskuses on logiraamatud. NEET noorte andmeid kogub iga aastaselt sotsiaal- ja tervishoiuosakond Sotsiaalkindlustusametilt ning koostöös  MTÜ-ga J. Mihkelsoni Keskus  osalevad NEET noored projektis "Samm Eesti tööellu". 2020.a taotletakse rahastust projektile "Tähed särama". Huvihariduses ja huvitegevuses osalevate noorte arvu kogumiseks on kasutatud erinevaid meetodeid (küsitlused, päringud), kuid viimased kaks aastat koondatakse andmeid infosüsteemida  EHIS, PAI ja koolide huviringide nimekirjade põhjal. Antud andmeid kogutakse kord aastas või vastavalt vajadusele (arengukava koostamine, nt kvaliteedihindamine, toetuskordade loomiseks sisend jne). Ühtset andmebaasi ei ole, kuid antud lahenduse otsimiseks on protsess algatatud (Arno või Pai). </t>
    </r>
    <r>
      <rPr>
        <b/>
        <sz val="8"/>
        <rFont val="Arial"/>
        <family val="2"/>
      </rPr>
      <t xml:space="preserve">4.7.2 Regulaarselt tehakse uuringuid nootele, sh NEET ja tõrjutusristis noorte vajaduste ja huvide kohta info kogumiseks: </t>
    </r>
    <r>
      <rPr>
        <sz val="8"/>
        <rFont val="Arial"/>
        <family val="2"/>
      </rPr>
      <t>regulaarseid uuringuid ei toimu.</t>
    </r>
    <r>
      <rPr>
        <sz val="8"/>
        <color rgb="FFFF0000"/>
        <rFont val="Arial"/>
        <family val="2"/>
      </rPr>
      <t xml:space="preserve"> </t>
    </r>
    <r>
      <rPr>
        <sz val="8"/>
        <rFont val="Arial"/>
        <family val="2"/>
      </rPr>
      <t>Juhul kui andmeid kogutakse, siis projekti/vajaduse põhiselt.</t>
    </r>
    <r>
      <rPr>
        <b/>
        <sz val="8"/>
        <rFont val="Arial"/>
        <family val="2"/>
      </rPr>
      <t xml:space="preserve"> 4.7.3 Regulaarselt uuritakse noorte rahulolu noorsootöö tegevuste/teenuste kvaliteediga: </t>
    </r>
    <r>
      <rPr>
        <sz val="8"/>
        <rFont val="Arial"/>
        <family val="2"/>
      </rPr>
      <t xml:space="preserve">iga aastaselt noorsootöö rahulolu ei uurita. Viimane kvaliteedihindamine toimus 2017.a. 2020.a toimub lisaks noorsootöö kvaliteedihindamisele hariduse ja noorsootöö arengukava koostamine, mille raames on rahulolu uuritud. 2019.a toimus valla rahulolu-uuring, mille üheks osaks oli haridus ja noorsootöö kvaliteediga rahulolu. </t>
    </r>
    <r>
      <rPr>
        <b/>
        <sz val="8"/>
        <rFont val="Arial"/>
        <family val="2"/>
      </rPr>
      <t>4.7.4 Kogutud andmeid noorte huvide, vajaduste ja rahulolu kohta analüüsitakse ning selle põhjal viiakse läbi parandustegevusi:</t>
    </r>
    <r>
      <rPr>
        <sz val="8"/>
        <rFont val="Arial"/>
        <family val="2"/>
      </rPr>
      <t xml:space="preserve"> iga aastaselt koostatakse huvihariduse ja huvitegevuse kitsaskohtade määratlemiseks ja lahendamiseks kava, mille üheks osaks on küsitluste ja rahulolu- uuringutelt saadud sisendeid ja parendusettepanekud. Heaks tagasiside kohaks on ka kord kuus toimuvad noorsootöö ümarlauad. </t>
    </r>
    <r>
      <rPr>
        <b/>
        <sz val="8"/>
        <rFont val="Arial"/>
        <family val="2"/>
      </rPr>
      <t>4.7.5 Noored saavad mõistliku aja jooksul tagasisidet nende ettepanekutega arvestamise/mittearvestamise kohta:</t>
    </r>
    <r>
      <rPr>
        <sz val="8"/>
        <rFont val="Arial"/>
        <family val="2"/>
      </rPr>
      <t xml:space="preserve"> juhul kui noored teevad ettepanekud, millel on kindel adressaat (st noortevolikogu, e-posti jne), siis anname antud ettepanekutele esimesel võimalusel tagasisidet. Anonüümselt (küsitlused) saadud ettepanekutele otseselt tagasisidet ei anna va juhul kui ettepanekud on rakendatud ja need kajastuvad nt statistikas, uurimistulemustes või loodavad raamdokumendis (huvihariduse kava, arengukava jne)</t>
    </r>
    <r>
      <rPr>
        <b/>
        <sz val="8"/>
        <rFont val="Arial"/>
        <family val="2"/>
      </rPr>
      <t xml:space="preserve">. </t>
    </r>
    <r>
      <rPr>
        <b/>
        <sz val="8"/>
        <color rgb="FFFF0000"/>
        <rFont val="Arial"/>
        <family val="2"/>
      </rPr>
      <t xml:space="preserve"> </t>
    </r>
    <r>
      <rPr>
        <b/>
        <sz val="8"/>
        <rFont val="Arial"/>
        <family val="2"/>
      </rPr>
      <t xml:space="preserve">4.7.6 Toimub teadmistepõhine noortepoliitika kujundamine: </t>
    </r>
    <r>
      <rPr>
        <sz val="8"/>
        <rFont val="Arial"/>
        <family val="2"/>
      </rPr>
      <t>Viimsi</t>
    </r>
    <r>
      <rPr>
        <b/>
        <sz val="8"/>
        <rFont val="Arial"/>
        <family val="2"/>
      </rPr>
      <t xml:space="preserve"> </t>
    </r>
    <r>
      <rPr>
        <sz val="8"/>
        <rFont val="Arial"/>
        <family val="2"/>
      </rPr>
      <t xml:space="preserve">noortepoliitika kujunemisel lähtutakse võimalusel teadusepõhisusest. </t>
    </r>
  </si>
  <si>
    <t xml:space="preserve">Andmete süstemaatilist andmete kogumisega on alustatud (huviringides käivad noored). </t>
  </si>
  <si>
    <t>1) väga palju huvihariduse ja huvitegevuses osalemise võimalusi, 2) väga tugev rahvusvaheline noorsootöö alane koostöö,  mis loob väga head võimalused nii noortega tegelejatele kui ka noortelel endile, 3) noorte kaasamine ja osalusvõimaluste loomine (noortevolikogu, kord kuus toimub noorsootöö ümarlaud, noorte tunnustamine).</t>
  </si>
  <si>
    <t xml:space="preserve">Loodud on erinevad info vahendamise meetodid, mis on  peamiselt kooli põhised infolistid. </t>
  </si>
  <si>
    <t xml:space="preserve">Võrgustikutöö toimiks ka siis, kui inimesed ametikohtadelt liiguvad (võrgustiku jätkusuutlikuse tagamine). Jätkusuutlikum ja analüüsil põhinev ennetustöö riskikäitumisega noorte toetamiseks. </t>
  </si>
  <si>
    <t xml:space="preserve">1) Süstemaatiseeritud ja regulaarselt andmete kogumise tagamine (andmebaas), 2) noortevolikogu noorte teadlikuse tõstmine nende võimalusest osaleda ja kaasa rääkida valla noorsootöös ja üldistes arengutes, 3) võrgustikutöö tagamine ka siis, kui inimesed ametikohtadelt liiguvad (võrgustiku jätkusuutlikuse tagamine). </t>
  </si>
  <si>
    <t xml:space="preserve">Viimsi vallas toimus noorsootöö kvaliteedihindamine kolmandat korda ning tänu hindamisel toimus ulatuslik noorsootöö valdkonna kaardistamine ja analüüs.Otsustati noorsootöö kvaliteedihindamist regulaarselt (2-3a) korraldada. Uude valda haridus ja noorsootöö arengukavasse lisatakse kvaliteedihindamisel saadud arenguettepanekud. </t>
  </si>
  <si>
    <t>Viimsi valla elanike arv viimastel aastatel on pidevalt suurenendud ning kasvanud on laste ja noorte arv. Valla elanikkonnast ca 45% on noored vanuses 7-26.aaastat. Koos noorte arvu kasvuga on aasta-aastalt on kasvanud noorsootöö osatähtsus. Noorsootöö on jagatud tegevussuundade järgi valdkondadesse. Noortele on pidevalt loodud uusi võimalusi mitte-formaalse hariduse saamiseks, vaba-aja veetmise ja sisustamise võimalusteks. Viimsi valla noorsootöös, erinevates huviringides osaleb kokku 3437. Tallinna lähedus tähendab ka aktiivset noorsoo-alast koostööd Tallinnaga. Viimsis on noortekeskused, skatepark, staadion, mänguväljakud, spordiväljakud jt rajatised ja ehitised, kuid siiski on ruumipuudus, mis takistab huvihariduse ja huvitegevuses osalejate arvu suurenemist ja uute ringide avamist.  Tähelepanu peab pöörama uuendustele ja kaasaegsete noorsootöö meetodite võimalikule rakendamisele.</t>
  </si>
  <si>
    <t>Laura Gertrud Lill, noortevolikogu esindaja</t>
  </si>
  <si>
    <t xml:space="preserve">Suurem koostöö mitteformaalse ja formaalseõppe pakkujate vahel, et toetada mitteformaalõpe arvestamist formaalhariduses, nt Liikuma kutsuva kooli raames kaasata erahuvikoole ainetundide läbiviimiseks või kui noor osaleb jalgapallitreeningutel, siis seda arvestatakse kehalise kasvatuse ainepunkti arvestusel.  Gümnaasium on võimalik valikainete alusel koguda kursuse ainepunkte. Süsteemse mitteformaalse õppimise tunnustamise töövahendite võimalustel laialdasem teavitamine koolide karjääriõppe tundides. </t>
  </si>
  <si>
    <t>Eesti Õpilasesinduste Liidu tegevustesse kaasata Viimsi koolide õpilasesindusi - toetab liikmete teadlikkust kooli tasandi osalusest, mh loob võimalusi koostööprojektide elluviimiseks erinevatel tasanditel koostöös teiste õpilasesindustega. Teadlikus õpilasesinduste ja noortevolikogu tegevusest on pigem nõrk. Püünsi Koolis võiks olla õpilasesindus.</t>
  </si>
  <si>
    <t xml:space="preserve">Loomisele on uus hariduse ja noorsootöö arengukava, mis lähtub uue perioodi noortevaldkonna arengukava eelnõust. Arengukava koostamisse on kaasatud noored. </t>
  </si>
  <si>
    <t xml:space="preserve">Valdkonna arengukava järgimine, paindlikkus üldeüldisteks muutusteks ja sellest lähtuvalt tegevuskava koostamine ja eelarvestamine. </t>
  </si>
  <si>
    <t xml:space="preserve">Noorte kaasamine eelarvestamise protsessi ning rohkem selgitust, mis on volikogu roll noorsootöös ning milline on otsustusprotsessi kaasatud noore oma. Kaardistada, miks noored ktiivselt ei osale otsusprotsessis kuigi võimalused on loodud. </t>
  </si>
  <si>
    <t xml:space="preserve">Noorsootöötaja õppimise ajal võib olla noorsootöö teenus häiritud. Noorsootöötajatele luua võimalused  saada proffessionaalselt tuge ja nõustamist (Supervisioon). Noorsootöötajate küsitlusest selgus, et erahuvikoolide sh spordiklubide treenerid ja juhendajad ei ole oma palga- ja puhkusesüsteemidega rahul, kas ja kuidas saaks vald toetada. </t>
  </si>
  <si>
    <t xml:space="preserve">Viia Randvere noortekeskus Randvere Kooli ruumidesse. </t>
  </si>
  <si>
    <r>
      <rPr>
        <sz val="8"/>
        <rFont val="Arial"/>
        <family val="2"/>
      </rPr>
      <t xml:space="preserve">4.6.1 ja </t>
    </r>
    <r>
      <rPr>
        <sz val="8"/>
        <color rgb="FFFF0000"/>
        <rFont val="Arial"/>
        <family val="2"/>
      </rPr>
      <t xml:space="preserve"> </t>
    </r>
    <r>
      <rPr>
        <sz val="8"/>
        <rFont val="Arial"/>
        <family val="2"/>
      </rPr>
      <t>4.6.2</t>
    </r>
    <r>
      <rPr>
        <b/>
        <sz val="8"/>
        <rFont val="Arial"/>
        <family val="2"/>
      </rPr>
      <t xml:space="preserve"> </t>
    </r>
    <r>
      <rPr>
        <sz val="8"/>
        <rFont val="Arial"/>
        <family val="2"/>
      </rPr>
      <t>eriolukorra ajal oli noortekeskuse teenus üleviidud veebi. Toimus mobiilne noorsootöö</t>
    </r>
    <r>
      <rPr>
        <b/>
        <sz val="8"/>
        <rFont val="Arial"/>
        <family val="2"/>
      </rPr>
      <t xml:space="preserve">.  </t>
    </r>
    <r>
      <rPr>
        <sz val="8"/>
        <rFont val="Arial"/>
        <family val="2"/>
      </rPr>
      <t xml:space="preserve">Viimsi noorekeskus on toodud kaubanduskeskuse rummidesse ja paikneb Haabeeme aleviku keskmes.Igapäevaselt leitakse uusi meetodid noorsootöö koordineerimiseks, nt sisekoolituse korraldamine. 2019. a loodi Sisuakadeemia. </t>
    </r>
  </si>
  <si>
    <t>Puudub regulaarne andmete kogumine, analüüs ning antud andmete kasutamine noortepoliitika kujundamisel.</t>
  </si>
  <si>
    <t xml:space="preserve">2019.a sügisel otsustati, et viime läbi uue noorsootöö kvaliteedihindamise (eelmine oli 2017). Moodustati enesehindamiskomisjon (kinnitati Viimsi Vallavalitsuse 4.11.2020 korraldus nr 685) ning seejärel toimus erinevate andmete kogumine nii Teamsi vestluste, e-kirjade, andmebaaside, kodulehtede kui ka küsitluste kaudu. Koostöös vallavalitsuse töötajate ja noortekeskuse juhataja ja noorootöötajatega toimus esmane kogutud andmete koondamine ning kvaliteeditabelisse sisestamine. Oktoobrikuu jooksul toimub enesehindamiskomisjoni poolne hindamine ning tulemuste välishindajatele esitamine. </t>
  </si>
  <si>
    <t>Maiu Plumer, haridusosakonna juhataja (töögrupi juht)</t>
  </si>
  <si>
    <t>Noortekekuses on juhataja ja 6 noorsootöötajat. Viimsi Kooli kommunikatsiooni ja noortejuht, Viimsi Kool huvijuht, Püünsi Koolis huvijuht, Randvere Kooli kommunikatsiooni- ja huvijuht, Haabneeme Koolis on muusikaõpetaja/ huvijuht KT, Vallavalitsuses 2 inimest (noorsootöö peaspetsialist ja huvihariduse vanemspetsialist).</t>
  </si>
  <si>
    <r>
      <rPr>
        <b/>
        <sz val="12"/>
        <color theme="1"/>
        <rFont val="Times New Roman"/>
        <family val="1"/>
      </rPr>
      <t>1.1.1 Noortel on võimalus osaleda huvihariduses:</t>
    </r>
    <r>
      <rPr>
        <sz val="12"/>
        <color theme="1"/>
        <rFont val="Times New Roman"/>
        <family val="1"/>
      </rPr>
      <t xml:space="preserve"> Viimsi valla territooriumil tegutseb 2 munitsipaalhuvikooli: Viimsi Kunstikool (EHIS-e andmetel  143 õpilast) ja Viimsi Muusikakool (EHIS-e andmetele 165 õpilast). Lisaks tegutsevad Viimsi vallas erahuvikoolid sh EHIS-es spordikoolina registreeritud spordiklubid. Suurimad erahuvikoolid on: MTÜ Teadmiskeskus Collegium Eruditionis (õpilasi 681), MTÜ Spordiklubi Martin Reimi Jalgpallikool (PAI andmetel 7-19aastaseid õpilasi 303), Korvpalliklubi Viimsi (PAI andmetel 7-19aastaseid õpilasi 203), Spordiklubi Viimsi Veeklubi (PAI- andmetel õpilasi 207), SA US Tenniseakadeemia (PAI andmetel 133 7-19aastast õpilast) ja MTÜ Tenniseakadeemia (PAI andmetel 7-19aastaste õpilaste arv 110). EHIS-e ja PAI (Pearaha arvestamise Infosüsteem) andmetel osalevad Viimsi valla 7-19aastaseid noored kokku 300 erinevas erahuvikoolis sh 134 spordiklubis (kokku 2278 7-19aastast noort), mis kõik ei tegutse Viimsis. Viimsi Vallavolikogu 27.10.2015 otsuse nr 98 alusel on Viimsi Vallavalitsus sõlminud lepingu Tallinna Haridusametiga selleks, et vastastikku katta munitsipaalhuvikoolides käivate 4-19aastaste laste ja noorte arvestuslikud koolituskulud. 2019/2020 õa toetatakse antud lepingu alusel kokku 45 Viimsi valla munitsipaalhuvikoolides käivaid Tallinna lapsi ja noori ning 114 Tallinna munitsipaalhuvikoolis käivaid Viimsi lapsi ja noori. </t>
    </r>
    <r>
      <rPr>
        <b/>
        <sz val="12"/>
        <color theme="1"/>
        <rFont val="Times New Roman"/>
        <family val="1"/>
      </rPr>
      <t>1.1.2 Noortel on võimalus osaleda üldharidus- ja kutsekooli noorsootöös (sh huvitegevuses):</t>
    </r>
    <r>
      <rPr>
        <sz val="12"/>
        <color theme="1"/>
        <rFont val="Times New Roman"/>
        <family val="1"/>
      </rPr>
      <t xml:space="preserve"> Viimsi valla üldhariduskoolides pakutakse huviharidus ja huvitegevust järgmiselt: 1) kooli eelarvest tasustavad ringid (875 õpilast), 2)spordiklubide poolt pakutavad treeningud ja 3) erahuvikoolide ringid. Suurim LTT valdkonna teenusepakkuja on Teadmiskeskus Collegium Eruditionis, kes pakub kõikides va Prangli Põhikool LTT ringe. </t>
    </r>
    <r>
      <rPr>
        <i/>
        <sz val="12"/>
        <color theme="1"/>
        <rFont val="Times New Roman"/>
        <family val="1"/>
      </rPr>
      <t>Püünsi Kooli</t>
    </r>
    <r>
      <rPr>
        <sz val="12"/>
        <color theme="1"/>
        <rFont val="Times New Roman"/>
        <family val="1"/>
      </rPr>
      <t xml:space="preserve"> eelarvest toimuvad tunniplaani järgsed rahvatantsutunnid, 1.-4.kl suunatud suhtlemisring ja 1.-4. kl mõeldud lastekoori proov. Erahuvikoolidest tegutsevad üldhariduskooli ruumides: MTÜ Teadlik Noor, kes pakub  2.-6. kl lauamänguringi, MTÜ Minimuusika 1.-9. kl muusikaring, Robokaru Robootikakool 1.-3. kl robootikaringi, Kalevi Jalgrattakool eritasemetele jalgrattatrenni, Korvpalliklubi Viimsi eritasemetele korvpallitrenni, Erahuvikool "Kratila" eritasematele jalgpalli ja spordiringi, Võimlemisklubi "Piruett" pakub erinevatele tasemetele tantsulist võimlemist. MTÜ Teadmiskeskus Collegium Eruditionis ringid: teadusring Taibu, robootikaring 3.-7. kl, matemaatikaring Nupula 1.-2. kl. </t>
    </r>
    <r>
      <rPr>
        <i/>
        <sz val="12"/>
        <color theme="1"/>
        <rFont val="Times New Roman"/>
        <family val="1"/>
      </rPr>
      <t>Randvere Kooli</t>
    </r>
    <r>
      <rPr>
        <sz val="12"/>
        <color theme="1"/>
        <rFont val="Times New Roman"/>
        <family val="1"/>
      </rPr>
      <t xml:space="preserve"> eelarvest toimuvad järgmised ringid: 1.-6.kl rahvatantsu trennid, mida viib läbi Rahvatantsuselts "Pääsuke", matemaatika huviring 3.-4. klassidele, vene keele ja kultuuriring 4. klassidele, 1.-4. klasside mudilaskoor, portreekunsti ring (huvilistele), fotograafiaring 4.-6. klassidele, näitering (huvilistele), akrobaatika ja tantsuline liikumine 1.-6. kl, filmiring (huvilistele), pikapäevarühma ringid (tantsuring, võimlemine, muusika, kunst, müramisring). Tasulised ringid: laste jooga (huvilistele), kokandus (huvilistele), malering (alg- ja põhiastmele), keraamikaring (huvilistele). MTÜ Teadlik Noor 1.-6. kl lauamänguring, MTÜ Teadmiskeskus Collegium Eruditionis: ringid teadusring Taibu, robootikaring 3.-6. kl, kokandus algajale 1.-4. kl, matemaatikaring Nupula 1.-2. kl, fotograafia 4.-6. kl, malering 1.-4. kl. Lisaks toimub kooli ruumides Viimsi Kunstikooli 1.-4. klassidele suunatud kunstiring (2 eelkursuse gruppi). Spordivaldkonda katavad eritasemega treeninggrupid Korvpalliklubi Viimsi, Rein Ottosoni Purjespordikool, MTÜ Spordiklubi Martin Reimi Jalgpallikool, Erahuvikool "Kratila", Tallinna Käsipalliakadeemia, Spordiklubi Rullest, Spordiklubi HC Viimsi (käsipall) poolt. </t>
    </r>
    <r>
      <rPr>
        <i/>
        <sz val="12"/>
        <color theme="1"/>
        <rFont val="Times New Roman"/>
        <family val="1"/>
      </rPr>
      <t>Prangli Põhikooli</t>
    </r>
    <r>
      <rPr>
        <sz val="12"/>
        <color theme="1"/>
        <rFont val="Times New Roman"/>
        <family val="1"/>
      </rPr>
      <t xml:space="preserve"> eelarvest toimuvad kunstiring, kodundusring, muusikaring ja filmiring, millele lisanduvad Prangli Rahvamaja eelarvest loovusring, käsitööring ja laste spordiring. Arvestame Prangli saare eripära tõttu antud kõrvuti asuvad ning valla eelarvest tasustavad organisatsioonid kokku, kuna mõlemad pakuvad noortele ringitegevust. </t>
    </r>
    <r>
      <rPr>
        <i/>
        <sz val="12"/>
        <color theme="1"/>
        <rFont val="Times New Roman"/>
        <family val="1"/>
      </rPr>
      <t xml:space="preserve">Viimsi Kooli </t>
    </r>
    <r>
      <rPr>
        <sz val="12"/>
        <color theme="1"/>
        <rFont val="Times New Roman"/>
        <family val="1"/>
      </rPr>
      <t xml:space="preserve">eelarvest tasustatakse mudilaskoori ja lastekoori tegevust. Lisaks pakub erahuvikool Teadmiskeskus Collegium Eruditionis: teadusringi Taibu 2.-4. kl, Rebase Ruudi loodusringi 1. kl, matemaatikaring Nupula 1.-2. kl, Nutikad matemaatikud 3.-5. kl, matemaatika lisakursust põhikooli lõpetajale 9. kl, kosmosering "Päikesesüsteem ja kosmos" 3.-6. kl, robootika 3.-7. kl, male 2.-6. kl, elektroonika ja mehaanika 6.-9. kl, multimeedia 3.-6. kl, programmeerimine algajatele 3.-6. kl, programmeerimisring Püüton 4.-7. kl, animatsiooniring "Teen ise multifilmi" 3.-6. kl, Eksperimentaalne loodusteadus 5.-6. kl, arhitektuuriring 2.-6. kl, loovusring muinasjutud 1.-2. kl, rockiring 3.-8. kl, solistiõpe 1.-6. kl, kunst ja meisterdamine 1.-4.kl, hispaania keele ja kultuuriring 4.-7. kl, hiina keel ja kultuur 5.-9. kl, muusikateater 5.-9. kl, näitering Wilhelmiine 1.-5. kl, näitering Eksperiment, õmblusring 5.-9. kl, Eesti rahvatants 1.-9. kl. Viimsi Kooli juurde kuuluvas spordikeskuses sh Viimsi staadiumil ning kooli kõrval asuvas Karulaugu Spordikeskuses on noortel võimalus osaleda Viimsi vallas tegutsevate spordiklubide tegevuses, näiteks Spordiklubi Viimsi HC (käsipall), Spordiklubi Viimsi Veeklubi (ujumine), SA US Tenniseakadeemia (tennis ja Golden Club võistlustants), MTÜ Martin Reimi Jalgpallikool, Spordiklubi Lindon (kergejõustik), Korvpalliklubi Viimsi (korvpall), Spordiklubi Ookami (judo), Viimsi Lauatenniseklubi (lauatennis), Spordiklubi Rullest (rulluisk) jne. </t>
    </r>
    <r>
      <rPr>
        <i/>
        <sz val="12"/>
        <color theme="1"/>
        <rFont val="Times New Roman"/>
        <family val="1"/>
      </rPr>
      <t xml:space="preserve">Haabneeme Kooli </t>
    </r>
    <r>
      <rPr>
        <sz val="12"/>
        <color theme="1"/>
        <rFont val="Times New Roman"/>
        <family val="1"/>
      </rPr>
      <t>eelarvest tasustatakse: bändi ja elektrooniline muusika (huvilistele) ringi, fotograafia (3.-9. kl), kabe (eritasemetele), käsitöö huviring (4.-7. kl), male huviring (huvilistele), minifirma loomine, mõttemängud (eritasemele), rahvatants (1.- 6. kl), robootika 1.-9.kl, suhtlusring (1.-3.kl), toit ja kultuur (huvilised sh õpilaste vanematele), õpetaja Dmitri üldfüüsiline treening (1. - 5. kl), lastekoor, mudilaskoor ja digitaalmeedia huviring (huvilistele). Sporditegevus toimub kooli võimlas tegutsevate spordiklubide ning koolimaja kõrval asuvate Karulaugu Spordikeskuse, Viimsi Kooli spordikeskuse ja Viimsi staadionil tegutsevate spordiklubide trennides. Haabneeme Koolis tegutseb MTÜ Teadmiskeskus Collegium Eruditionis, kes pakub robootika tüdrukutele 5.-7. kl, matemaatikaring Nupula 1.-2.kl, programmeerimisring Püüton 5.-9. kl ja Rebase Ruudi loodusring 1. kl. Viimsi Vallavalitsuse hallatavate asutuste alla ei kuulu riigigümnaasium (</t>
    </r>
    <r>
      <rPr>
        <i/>
        <sz val="12"/>
        <color theme="1"/>
        <rFont val="Times New Roman"/>
        <family val="1"/>
      </rPr>
      <t>Viimsi Gümnaasium</t>
    </r>
    <r>
      <rPr>
        <sz val="12"/>
        <color theme="1"/>
        <rFont val="Times New Roman"/>
        <family val="1"/>
      </rPr>
      <t>), kuid kodulehe (https://vgm.edu.ee/huviringid/) andmetel tegutseb koolis kooli bänd, väitlusklubi, koolimeedia, Viimsi Gümnaasiumi C-segarühm, Viimsi Gümnaasiumi segakoor, vokaalansambel ja Näitetrupp EKSPERIMENT. Kutsekoole Viimsi haldusterritooriumil ei ole.</t>
    </r>
    <r>
      <rPr>
        <b/>
        <sz val="12"/>
        <color theme="1"/>
        <rFont val="Times New Roman"/>
        <family val="1"/>
      </rPr>
      <t xml:space="preserve"> 1.1.3 Noortel on võimalus avatud noorsootöös: üldhariduskoolidest jalutuskäigu kaugusel on kokku 3 noortekeskust (Püünsis, Haabneeme alevikus ja Randveres</t>
    </r>
    <r>
      <rPr>
        <sz val="12"/>
        <color theme="1"/>
        <rFont val="Times New Roman"/>
        <family val="1"/>
      </rPr>
      <t xml:space="preserve">). Arvestades, et Viimsi vallas on 7-19aastaseid noori 9450, siis peaks indikaatori täitmiseks 72,84km2 kohta olema 31 noortekeskust või noortetuba, mis ei ole Viimsi valla (territooriumi) mõistes otstarbekas ja vajalik. Puudust on tuntud vaid Kelvingi külas noortetoa avamisest. </t>
    </r>
    <r>
      <rPr>
        <b/>
        <sz val="12"/>
        <color theme="1"/>
        <rFont val="Times New Roman"/>
        <family val="1"/>
      </rPr>
      <t>1.1.4 Noortel on võimalus osaleda muudes KOV toetatud noorsootöö tegevustes/teenustes (laagrid, üritused, projektid  jms):</t>
    </r>
    <r>
      <rPr>
        <sz val="12"/>
        <color theme="1"/>
        <rFont val="Times New Roman"/>
        <family val="1"/>
      </rPr>
      <t xml:space="preserve">Viimsi vallas korraldatakse malevat 21 aastat. Sellel aastal on 140 noorel võimalus osaleda õpilasmaleva tegevuses, kuid soovijaid on rohkem. Malevas pakuvad tööd KOV, lasteaiad, muuseumid ja eraettevõtted. Töötasu maksab Vallavalitsus. Vaba aja tegevusi korraldab noortekeskus ning noorsootöötajad (rühmajuhid), kelle on vastav kvalifikatsioon. Viimsi Kunstikooli õpilastel on võimalus osaleda kunstilaagrites, üritustel/näitustel, erinevates projektides. Viimsi Muusikakool on korraldanud suviti laagreid keel- ja puhkpilliõpilastele Prangli saarel. Lisaks toimuvad esinemised, mis on seotud erinevate koostööprojektidega (näit. Pille Lille MF kammermuusikafestival või festival “Helisev linnamüür”). Linnalaagreid korraldavad eraettevõtted ning ei ole Viimsi Vallavalitsuse poolt rahaliselt toetatud va Viimsi Noortekeskuse poolt korraldatavad linnalaagrid. Viimsi Vallavolikogu 16.02.2010 määruse nr 5 "Viimsi valla eelarvest kultuuri-, spordi-, haridus- ja noorsoo programmide ning ürituste toetamise kord" alusel on nii noortel endal kui ka teenusepakkujatel võimalik taotleda toetust nii ürituste korraldamiseks kui ka võistlustel/festivalidel/konkursitel käimiseks. Toetamine toimub projektipõhiselt. </t>
    </r>
    <r>
      <rPr>
        <b/>
        <sz val="12"/>
        <color theme="1"/>
        <rFont val="Times New Roman"/>
        <family val="1"/>
      </rPr>
      <t xml:space="preserve">1.1.5 Noorsootöö võimalused on loodud mitmekülgsetes valdkondades: </t>
    </r>
    <r>
      <rPr>
        <sz val="12"/>
        <color theme="1"/>
        <rFont val="Times New Roman"/>
        <family val="1"/>
      </rPr>
      <t xml:space="preserve">(1)Üldhariduskoolide huviringid on välja toodud punktis 1.1.2; (2)MUUSIKA VALDKOND: 1) Viimsi Muusikakoolis (www.viimsimuusika.ee) on võimalik õppida erinevaid instrumente (klaver, akordion, viiul, tšello, kontrabass, kitarr, kannel, flööt, saksofon, trompet, tromboon, löökpillid) kolme erineva mahuga õppekava alusel (põhiõpe, huviõpe ja vabaõpe). Õppekavasid on kokku 44. (vt. ehis.ee), 2)Viimsi Huvikeskus ( Ly Lumiste Laulustuudio, Maire Eliste Muusikakool, FIE Marie-Helen Aavakiri viiuliõpe, Toomas Lauri ja Juss Kaare kitarriõpe individuaal- ja rühmatunnid, ukulele orkester, muusika loomise ring, Viimsi Muusikaliteater), 3) MTÜ Virbel (Viimsi Kitarriõpe), 4) MTÜ Minimuusika, 5) Ita- Riina Laulustuudio, 6) Viimsi Noortekeskuse (Püünsi noortekeskus) bändiring, 7) LA Music OÜ(LA Klaverikool); (3) KUNSTI VALDKOND: 1) Viimsi Kunstikoolis (http://viimsiart.edu.ee/) saab õppida 5-7aastastele mõeldud kunstigruppis (kursus kestvusega 1-3 aastat), eelkursusel, mis on suunatud 7-11aastastele (kursus kestvusega 1-4 aastat), põhikursus, mis on suunatud 11-18aastastele (kursus kestab 5 aastat) ning lisaaste (stuudiokursus), mis on mõeldud põhiõppe õppekava lõpetanutele noortele ja täiskasvanutele vanusepiiranguta, 2) Viimsi Huvikeskuses (disain ja õmblemine noortele neidudele, Isemoodi Isetegijate Loovustoa nukukunstiring, keraamika- ja maalimisstuudio, moejoonistamise ABC, värviline moejoonistamise jätkukursus, akvarellmaal algajatele), 3) Viimsi Noortekeskus (meisterdamisring "Minu disain", 4) Merelill Viimsi Kunstistuudio; (4) LTT JA KESKKOND: 1) MTÜ Teadmiskeskus Collegium Erutitionis (teadusring Taibu, Eksperimentaalne loodusteadus, robootika, multimeedia, programmeerimine, matemaatika, Rebase Ruudi loodusring, mehaanika ja elektroonika, kosmosering "Päikesesüsteem ja kosmos", animatsiooniring "Teen ise multifilmi", arhitektuuriring "Ruum ja vorm"), 2) Viimsi Huvikeskuses (Robootikakool Robokaru), 3)HK Unicorn Squad MTÜ (robootika), 4) Viimsi Noortekeskuses (fotoring); (5) SPORDIVALDKOND: 1) KK Viimsi (korvpall), 2) MTÜ Nordswim Viimsi (ujumine sh erivajadustega noortele), 3) Viimsi Lauatenniseklubi, 4) MTÜ SK MRJK (jalgpall), 5) ROPK (purjetamine), 6)SK Ookami (judo), 7) MTÜ Eksperimentaalse Liikumise Keskus (akrobaatika), 8) erahuvikool "Kratila" (jalgpall ja spordiring), 9) MTÜ Kalevi Jalgrattakool (jalgrattasport), 10) MTÜ Tenniseakadeemia(tennis), 11) MTÜ Viimsi Tigers Gym (võitluskunstid sh taipoks), 12) Spordiklubi Aquaway (ujumine), 13) MTÜ Fox (rulluisutamine), 14) Spordiklubi CFC (murdmaasuusatamine ja jalgrattasport), 15) SA US Tenniseakadeemia (tennis, sulgpall ja Golden Club võistlustants), 16) Spordiklubi Viimsi Veeklubi, 17) Tallinna Võrkpalliklubi, 18) Spordiklubi Impact (Shukokai karate), 19) Spordiklubi Lindon (kergejõustik), 20) Spordiklubi Rullest (rulluisutamine), 21) Võimlemis- ja Tantsuklubi "Keeris", 22) Võimlemisklubi Piruett, 23) Viimsi Sulgpalliklubi, 24) MTÜ Tallinna Käsipalliakadeemia (käsipall), 25) Tantsuühing Active Studio (tennis ja tantsukursused), 26) Spordiklubi Viimsi HC (käsipall), 27) Spordiklubi Meihua (Wing Tchun Kung Fu). Nimistule lisanduvad Tallinnas tegutsevate klubide treeningud; (6) ÜLDKULTUURI VALDKOND: 1) Viimsi Huvikeskus (Bumble inglise keele ja kultuuri huviring, ProDance Tantsustuudio, laste rütmika ja tantsu ring, Kaie Kõrbi Balletistuudio, JJ-Street (erinevad tantsustiilid), streching), 2) MTÜ Black &amp; White Dance (showtants); 3) MTÜ Teadlik Noor (lauamäng), 4) Viimsi Noortekeskus (kokandusklubi), Kaisand OÜ (laste jooga), Pingus English (inglise keele õpe); 5) MTÜ Teadmiskeskus Collegium Erutidionis (rahvatants, näiteringid, keeleõpe). (7) KODANIKUHARIDUS: 1) Viimsi Kodutütred ja Viimsi Noorkotkad, 2) Viimsi Noortevolikogu, 3) õpilasesindused või aktiivid, 4) TORE tegevus Viimsi  ja Haabneeme koolides; (8) RAHVUSVAHELINE NOORSOOTÖÖ: Rahvusvaheline koostöö toimub sõprusomavalitsuste kaudu ja projektide raames. Koostöö on Hispaania, Rootsi, Norra, Islandi, Israeli omavalitsustega, mis puudutab noortevahetusi kui noorsootöö/huviharidusega seotud ametnike ühiseid kohtumisi ja seminare. VANUSEGRUPI 20 - 26. a võimalused: Viimsi Huvikeskus (Beebide ja väikelaste võimlemine, fotograafia, õmblusring, akvarellmaalimine, värviline moejoonistamine, keraamika- ja maalistuudio, inglise keel, hispaania keel, seltskonnatants, ARRAKIS TANTSUSTUUDIO idamaiste tantsude huviring , klassikaline tants ehk ballett, pilates, fitness pilates, pilates pluss, lihastreening, klassikaline jooga, bodyart, ASHTANGA VINYASA jooga, Shindo, QIGONG, rahvatantsurühm VALLA-ALUNE ja Noortekapell, segakoor "VIIMSI", kergemuusikakoor VIIKERKOOR, kitarriõppe individuaal- ja rühmatunnid, ukulele orkester, Viimsi Muusikaliteater, SPORT: Viimsi Tigers Gym, Viimsi MRJK, My Fitness Viimsi, Korvpalliklubi Viimsi, rühmatreening Tallinn Viimsi Spa, külaseltside korraldatud sportimistegevused, nt Randveres võrkpall, korvpall, Rinopal Jalgpalliklubi, Püünsi Stuudio (keraamika), Elujõusaal (Kundalini jooga, Śivananda jooga, Yin jooga, Naistejooga, Beebiootajate jooga ,Qi gong Vabastav hingamine) 1.1.6 Noortele on loodud teadmiste ja oskuste proovile paneku ning nende esitlemise võimalused: Viimsi Vallavolikogu 16.02.2010 määruse nr 5 "Viimsi valla eelarvest kultuuri-, spordi-, haridus- ja noorsoo programmide ning ürituste toetamise kord" alusel on kõigil võimalik  neli korda aastas esitada taotlus kultuuri, spordi, haridus ja noorsootöö valdkonna edendamiseks, rahvusvahelistel või kodumaistel konkurssidel ja festivalidel ning rahvusvahelistel tiitlivõistlustel osalemiseks. Valla üritused on: Viimsi Talent, Viimsi Jooks, Viimsi Noortepäev, Noorsootöönädala sündmused (Snäksti-tervislike ampsude tegemise võistlus), Moeaken, luuleõhtud, Vabalava, VIID (Viimsi Innukate Ideede Diskussioon). Viimsi Kunstikoolis toimuvad õpilastööde näitused, mida avatakse nii Viimsi Huvikeskuses kui ka väljaspool Viimsit toimuvatel konkurssidel, samuti on noortel võimalus osaleda festivalidel nt Viljandis jne. Viimsi Muusikakooli noored osalevad igal aastal konkurssidel “Parim noor muusik”, mis on kahevooruline ja hõlmab kõiki Eesti muusikakoole. Igal aastal osaleb muusikakoolist ca 30 õpilast piirkondlikel konkurssidel. Samuti osaletakse rahvusvahelistel konkurssidel nii Tallinnas (Trompetitähed”) kui  erinevatel konkurssidel Lätis (trompeti- ja kitarriõpilased). Näiteks aastal 2018 osales regionaalsetel konkurssidel 28 õpilast. Lõppvoorudes ja rahvusvahelistel konkurssidel osales ja saavutas koha või diplomi 8 muusikakooli õpilast. Üldhariduskoolides toimuvad erinevad traditsioonilised võistlused ja ainenädalate raames korraldatakse suuremaid või väiksemaid üritusi nt Püünsi Kool- Pereorienteerumine, Perenädal, Külalisõpetajate nädal; Randve Kool- Playbox, lauluvõistlus Sinilind; Viimsi Kool- algkooli etluskonkurss, kõnevõistlus). Lisaks korraldavad erahuvikoolid ja spordiklubid nii organisatsiooni siseseid kui üle-eestilisi võistlusi. 1.1.7 Noortele on tagatud noorsootöös osalemiseks võrdsed võimalused (sh väiksemate võimalustega noortele): Viimsi Vallavolikogu 12.12.2017 määruse nr 19 "Huvihariduses ja huvitegevuses osalemise toetuse maksmise kord lapsevanematele" alusel toetatakse 7-19aastaseid noori, kes :1) käivad huvikoolis või osalevad huvitegevuses ning on pärit vähekindlustatud perest; 2) käib huvikoolis või osaleb huvitegevuses ja kasvab paljulapselises peres, 3) käib huvikoolis või osaleb huvitegevuses on raske või sügava puudega. Meetme alusel kompenseeritakse aastas kuni 200 eurot huviringi osalustasust. Erivajadusega noored saavad lisaks transporditoetust taotleda. Valla poolt makstakse tegevustoetust  MTÜ-le Teadmiskeskus Collegium Eruditionis selleks, et tagada noortele võimalikult väikesed omaosalustasud. Samuti toetab vald Viimsi Vallavolikogu 12.12.2017 määruse nr 18" Viimsi valla sporditegevuse toetuse kord" alusel spordiklubisid 7-19aastastele noortele spordivõimaluste tagamiseks ning väiksemate võimalustega noortele soodustuste tegemiseks. MTÜ Viimsi Invaühing pakub erivajadusega noortele huvitegevuses osalemise võimalusi (töötoad, seminarid jms) tuginedes sihtgrupi eripärast. Huvihariduse riikliku toetuse raames on loodud täiendavaid huviringide eeskätt Randvere Kooli HEV õpilastele. Viimsi Noortekeskuse huviringid on osalejatele tasuta. </t>
    </r>
    <r>
      <rPr>
        <b/>
        <sz val="12"/>
        <color theme="1"/>
        <rFont val="Times New Roman"/>
        <family val="1"/>
      </rPr>
      <t>1.1.8 Noorsootöö kvaliteedi ja tegevuste mõju hindamine toimub regulaarselt:</t>
    </r>
    <r>
      <rPr>
        <sz val="12"/>
        <color theme="1"/>
        <rFont val="Times New Roman"/>
        <family val="1"/>
      </rPr>
      <t xml:space="preserve"> Viimane noorsootöö kvaliteedi hindamine toimus 2017. aastal. Huvihariduse kava koostamiseks kogutakse noorte osalemise andmeid  kitsaskohtade leidmiseks alates 2017.aaastast igal aastal, kasutades selleks infosüsteeme (EHIS, PAI, ARNO) koolide ÕE küsimustikke jne; 2019.a toimus Viimsi valla rahuloluküsitlus ning ka sealt tuli tagasisidet Viimsi valla noorsootöö kvaliteedile tagasisidet.</t>
    </r>
  </si>
  <si>
    <t>Luua 19 + vanusele noortekeskuse juures tegevusi ja projekte. Erahuvikooli toetuse loomine võimaldades noorele soodsamat osalustasu hinda. Hetkel on toetatud vaid spordiklubide tegevused.</t>
  </si>
  <si>
    <r>
      <rPr>
        <b/>
        <sz val="8"/>
        <rFont val="Arial"/>
        <family val="2"/>
      </rPr>
      <t>1.2.1 Noortel on võimalus osaleda ettevõtlikkust soodustavates tegevustes:</t>
    </r>
    <r>
      <rPr>
        <b/>
        <sz val="8"/>
        <color rgb="FFFF0000"/>
        <rFont val="Arial"/>
        <family val="2"/>
      </rPr>
      <t xml:space="preserve"> </t>
    </r>
    <r>
      <rPr>
        <sz val="8"/>
        <rFont val="Arial"/>
        <family val="2"/>
      </rPr>
      <t>2020/2021 õa avatakse Randvere Koolis erahuvikooli Teadmiskeskus Collegium Erutitionis poolt uue võimalusena ettevõtlushuviring "Edukas noor", mille eesmärk õpilastes ettevõtlikkuse ja aktiivsuse proovile panemine, mille käigus õpitakse probleeme märkama ja lahendusi leidama. Viimsi Kunstikoolis saavad õpilased osaldeda lõpupeo, jõulupeo ja suvepraktika üritustel osaleda ja neid ka ettevalmistada. Viimsi Gümnaasiumis on ettevõtlus õpe osa õppeprogramist.Viimsi koolides on sisseviidud ettevõtlusõpe, tegutsevad minifirmad ja õpilasfirmad. Kaks korda on korraldatud õpilasfirmade laata VÕL (valla eelavest) ja õpilasfirmad osalevad vabariiklikel laatadel ja konkursidel.</t>
    </r>
    <r>
      <rPr>
        <b/>
        <sz val="8"/>
        <rFont val="Arial"/>
        <family val="2"/>
      </rPr>
      <t xml:space="preserve"> 1.2.2 noortele on loodud omaalgatus- või projektifond:</t>
    </r>
    <r>
      <rPr>
        <sz val="8"/>
        <rFont val="Arial"/>
        <family val="2"/>
      </rPr>
      <t xml:space="preserve"> noortel on võimalus neli korda aastas toetust taotleda. Kord on leitav:  https://www.riigiteataja.ee/akt/403092016005?leiaKehtiv</t>
    </r>
    <r>
      <rPr>
        <b/>
        <sz val="8"/>
        <color rgb="FFFF0000"/>
        <rFont val="Arial"/>
        <family val="2"/>
      </rPr>
      <t xml:space="preserve"> </t>
    </r>
    <r>
      <rPr>
        <b/>
        <sz val="8"/>
        <rFont val="Arial"/>
        <family val="2"/>
      </rPr>
      <t>1.2.3  Soodustatakse noorte poolt digivahendite tarka kasutamist:</t>
    </r>
    <r>
      <rPr>
        <sz val="8"/>
        <rFont val="Arial"/>
        <family val="2"/>
      </rPr>
      <t xml:space="preserve"> Viimsi Noortekeskuses toimub fotoring, kus noored saavad digitehnikat katsetada. Sisuakadeemia projekti kaudu on noortekeskuses vahendid digipädevuste arendamiseks ning vahendite kasutamiseks. Digivahendeid kasutatakse ja digiohtudest räägitakse üldhariduskooli tundides nt tahvelarvutid. Püünsi noortekeskuses on "vaikne bändiruum". Randvere noortekeskuses on vabaligipääs tahvelarvutitele. </t>
    </r>
  </si>
  <si>
    <t>Eeldused ennasjuhtivaks noore kujunemiseks on loodud. Digivõimalustele on väga hea ligipääs ja rõhk on teadlikul kasutamisel eestkätt noortekeskuse kaudu. Ettevõtluse toetamiseks on võimalused peamiselt koolide juures. Randvere Koolis on erahuvikool MTÜ CE loonud ettevõtlusringi 2-6. klassidele.</t>
  </si>
  <si>
    <r>
      <rPr>
        <b/>
        <sz val="8"/>
        <rFont val="Arial"/>
        <family val="2"/>
      </rPr>
      <t>1.3.1 Toetatakse noorte kodanikukasvatusliku sisuga tegevusi (programmid, koolitused, seminarid, õppevahendid jne) noorsootöö kaudu:</t>
    </r>
    <r>
      <rPr>
        <sz val="8"/>
        <rFont val="Arial"/>
        <family val="2"/>
      </rPr>
      <t xml:space="preserve"> Kodanikupäeva korraldab Püünsi Kool ühiskonnaõpetuse tundide raames (kõnevõistlus). Viimsi Koolis ja Haabneeme Koolis korraldatakse ÕE valimisi, mille käigus tutvustatakse valimisprotsessi ja demokraatia aluseid. Koolid kaasavad õppetöösse eri eluvaldkonna inimesi (karjääriõpetuse raames). Koolides tähistatakse Euroopa Päeva (eri võistluste, loengute, töötubadega), külalislektoritega tähistatakse näiteks Tartu rahulepingu aastapäeva. 2020.a toimus esmakordselt Viimsi Kooli diplomaatiline konverents, mille raames külastas kooli EV välisminister hr Urmas Reinsalu, Jaapani suursaadik H.E Mr. Hajime Kitaoka ja japonoloog, kirjanik ja tõlkija hr Agu Sisask oma abikaasaga. Hr Agu Sisask pälvis detsembris “The Order of the Rising Sun, Gold and Silver Rays” Jaapani suursaatkonnalt https://www.ee.emb-japan.go.jp/itpr_en/Sisask.html. Traditsiooniliselt korraldatakse vallas ka Viimsi Turvalisusepäeva, kus on kohal politsei, pääste, kiirabi, naiskodukaitse ja naisjuristid, kodutütred ja noorkotkad, Viimsi Vabatahtlikpääste jne, kes enda tegevust tutvustatavad. </t>
    </r>
    <r>
      <rPr>
        <b/>
        <sz val="8"/>
        <rFont val="Arial"/>
        <family val="2"/>
      </rPr>
      <t>1.3.2 Noortel võimaldatakse osaleda rahvusvahelistel noorte seminaridel, noorte kohtumistel, koolitustel, konverentsidel jne, mis on seotud noorsootöö väärtuste ja põhimõtetega ning mis põhinevad noort aktiivseks kodanikuks kujunemise raamistikul ja/või mitmekultuursuse väärtustamisel</t>
    </r>
    <r>
      <rPr>
        <sz val="8"/>
        <rFont val="Arial"/>
        <family val="2"/>
      </rPr>
      <t xml:space="preserve">: Viimsi noortel on Vallavalitsuse ja noortekeskuse kaudu võimalus osaleda noorsoovahetusprojektides. Väga hea koostöö on Hispaaniast Puente Genili, Rumeeniast Buzau, Islandilt Seltjarnarnesi, Iisraeli, Prantsusmaa jt. koostööpartneritega. Viimsi osaleb aastas 2-5 noorsoovahetusprojektis, kuhu on üldjuhul kaastaud noortevolikogu ja koolide ÕE noored, kuid 18+ noorsoovahetused on avatud laiemalt Viimsi noortele, koolide ÕE-de kaudu kogutakse jõululaateade kaudu heategevuseks annetusi. </t>
    </r>
    <r>
      <rPr>
        <b/>
        <sz val="8"/>
        <rFont val="Arial"/>
        <family val="2"/>
      </rPr>
      <t>1.3.3 Noortel võimaldatakse teha vabatahtlikku tööd kohalikul tasandil:</t>
    </r>
    <r>
      <rPr>
        <sz val="8"/>
        <rFont val="Arial"/>
        <family val="2"/>
      </rPr>
      <t xml:space="preserve"> Viimsi vallas on võimalik teha vabatahtlikku tööd: 1) ülevallaliste ürituste läbiviimises nt Viimsi Jooks, lisaks koolide ÕE ja noortevolikogu ürituste korraldamine, 2) üksikisiku algatusena alustas Haabneeme Kooli õpilane kohvipuru kampaania Haiba Lastekodu kütmiseks (https://viimsiteataja.ee/huvitavat/kogume-lastekodu-toetuseks-100-tonni-kohvipuru/), 3) Haabneeme Kool on Tallinna Loomaaia rebaste vader, 4) detsembris 2019. a liitus Viimsi Kooli Õpilasesindus Viimsi Gümnaasiumi algatatud heategevusprojektiga Mali lastele koolitarvete ja mänguasjade kogumiseks, 5) gümnaasiumi küpsuseksami üks osa on vabatahtlikus töös osalemine ( https://vgm.edu.ee/wp-content/uploads/2018/12/VGM_oppekava_yldosa.pdf). </t>
    </r>
    <r>
      <rPr>
        <b/>
        <sz val="8"/>
        <rFont val="Arial"/>
        <family val="2"/>
      </rPr>
      <t>1.3.4 ja 1.3.5 Noortele on tagatud vastastikune rahvusvaheline vabatahtliku töö võimalused:</t>
    </r>
    <r>
      <rPr>
        <sz val="8"/>
        <rFont val="Arial"/>
        <family val="2"/>
      </rPr>
      <t xml:space="preserve"> Viimsi Vallavalitsus on SANA ja Erasmus + kaudu akrediteeritud välisvabatahtlike vastuvõttu ja saatmist koordineeriv organisatsioon. Viimsi Noortekeskus ja Viimsi Lasteaiad võivad vastu võtta välisvabatahtlikke. EVS projekti raames oleme vastu võtnud vabatahtlikke Hispaaniast, Saksamaalt, Prantsusmaalt ja Makedooniast. Viimsi noori oleme saatnud vabatahtlikeks Hispaaniasse (Maracena, Ibiza).</t>
    </r>
  </si>
  <si>
    <r>
      <rPr>
        <b/>
        <sz val="8"/>
        <color theme="1"/>
        <rFont val="Arial"/>
        <family val="2"/>
      </rPr>
      <t>1.4.1. Eksisteerib läbimõeldud kord noorte mitteformaalse õppimise (sh vabatahtliku tööga saadud) kogemuse ja tulemuste tunnustamiseks:</t>
    </r>
    <r>
      <rPr>
        <sz val="8"/>
        <color theme="1"/>
        <rFont val="Arial"/>
        <family val="2"/>
      </rPr>
      <t xml:space="preserve"> Viimsi Vallavolikogu 19.05.2020 määruse nr 19 "Tunnustamise kord Viimsi vallas" alusel võib kord aastas valla tunnustamiseks esitada 7–26aastast noort, keda võib pidada noorte eeskujuks erinevates valdkondades ning kes on aasta jooksul panustanud ühiskonna arengusse või saavutanud oma tegevuses kõrge taseme, lisaks on võimalik antud korra  alusel tunnustada aasta noorsportlasi. Tiitlile "Viimsi vaalapoeg" on võimalik esitada kuni 26-aastast noort, kes on saavutanud suurepäraseid tulemusi põhikooli, gümnaasiumi või huvikooli lõpetamisel ning eriliselt silma paistnud kultuuri, spordi või noorsootöö alal või muu ühekordne silmapaistva saavutuse või teo eest. Lisaks annab nt Viimsi Kool tunnustust "Aasta tegija", Püünsi Koolis valitakse igast klassist "Klassi sõber" ja "Klassi sõbranna". </t>
    </r>
    <r>
      <rPr>
        <b/>
        <sz val="8"/>
        <color theme="1"/>
        <rFont val="Arial"/>
        <family val="2"/>
      </rPr>
      <t>1.4.2 Mitteformaalse õppe arvestamine formaalhariduses toimub läbimõeldud korra alusel:</t>
    </r>
    <r>
      <rPr>
        <sz val="8"/>
        <color theme="1"/>
        <rFont val="Arial"/>
        <family val="2"/>
      </rPr>
      <t xml:space="preserve"> Viimsi Koolis arvestatakse III kooliastmes valikainena osalemist huvihariduses. Kui õpilane õpib EHISes registreeritud õppekaval, siis on võimalus 7. kl kooli poolt pakutud valikaine asendada huviharidusega. 2020/2021 õa loob või täiendab erahuvikool Teaduskeskus CE õppekavasi (mehaanika ja elektroonika kursus, õmblemine, hispaania keele ja kultuurihuviring), mida on võimalik III kooliaste või gümnaasiumi õpilastel valikainena arvestada.</t>
    </r>
    <r>
      <rPr>
        <b/>
        <sz val="8"/>
        <color theme="1"/>
        <rFont val="Arial"/>
        <family val="2"/>
      </rPr>
      <t xml:space="preserve"> 1.4.3 Noori teavitamise mitteformaalse õppimise tunnustamise töövahenditest (nt Teeviit, Vabatahtlike Pass, Noortepass jt): </t>
    </r>
    <r>
      <rPr>
        <sz val="8"/>
        <color theme="1"/>
        <rFont val="Arial"/>
        <family val="2"/>
      </rPr>
      <t xml:space="preserve">nt Haabneeme Koolis toimuval karjääriõppe raames räägitakse vabatahtliku töö kasulikkusest ja töökogemusena arvestamisest CV-s. Töömaleva raames korraldab Töötukassa koolituse, kus räägitakse mitteformaalse õppimise kogemuse sh Vabatahtlike Passidest jne. Eestkätt rahvusvahelise töö raames tutvustatakse Noortepassi ja Vabatahtlike Passi. Eraldi koolitusi või seminare antud teemadel ei toimu.
</t>
    </r>
  </si>
  <si>
    <t xml:space="preserve">Süsteemne koondatud noorteinfo (infohundi rakendamine Viimsis) ja Kultuuriakna arendamine. 19-26 vanusele info kättesaadavamaks tegemine. </t>
  </si>
  <si>
    <t>Valmidus võrgustikutööd teha ja selles osaleda.</t>
  </si>
  <si>
    <r>
      <rPr>
        <b/>
        <sz val="8"/>
        <color theme="1"/>
        <rFont val="Arial"/>
        <family val="2"/>
      </rPr>
      <t>4.3.1 Noored on kaasatud KOV noorsootöö tegevuste ja rahastamise kavandamisse ja kujundamisse</t>
    </r>
    <r>
      <rPr>
        <sz val="8"/>
        <color theme="1"/>
        <rFont val="Arial"/>
        <family val="2"/>
      </rPr>
      <t xml:space="preserve">:  Noori kaastakse  igal kuul  (va suvel) toimuvale noorsootöö ümarlaua koosolekutele. Noortevolikogu esindajad osalevad volikogu komisjonide töös sh eelarvekomisjonis. Noored osalevad noorte tunnustamise komisjonis, kus otsustatakse noorte toetused tunnustamisel.
</t>
    </r>
    <r>
      <rPr>
        <b/>
        <sz val="8"/>
        <color theme="1"/>
        <rFont val="Arial"/>
        <family val="2"/>
      </rPr>
      <t>4.3.2  KOV (noortepoliitika toimealade ülesannetega) ametnikud oskavad kaasata noori ja noorsootöötajaid ning valdavad sobivaid meetodeid:</t>
    </r>
    <r>
      <rPr>
        <sz val="8"/>
        <color theme="1"/>
        <rFont val="Arial"/>
        <family val="2"/>
      </rPr>
      <t xml:space="preserve"> Noorsootööd vallas koordineerib Viimsi Vallavalitsuse haridusosakond, kes korraldab noorsootöö ümarlaudasid ning kohtumisi noorsootöötajate ning noortega. Vallavalitsuse ja noortevolikogu kohtumisel räägitakse läbi noortele olulised teemad ning püütakse leida ühine lahendus. Viimsi Innukate Ideede Diskusioon (VIID) annab võimaluse noortel, ametnikel ja poliitikutel koostöös arutleda koostöövõimalusi ning arutada kitsaskohtade üle ning seada tegevuskava kitsaskohtade lahendamiseks. Noorte arvamus ja nägemus Viimsi valla tulevikust on ametnikele ja poliitikutele väga oluline. 
</t>
    </r>
    <r>
      <rPr>
        <b/>
        <sz val="8"/>
        <color theme="1"/>
        <rFont val="Arial"/>
        <family val="2"/>
      </rPr>
      <t>4.3.3 Noortega konsulteeritakse järjepidevalt kõikidel noortepoliitika toimealadel (nt hariduspoliitika, tööhõivepoliitka, tervisepoliitika, kultuuripoliitka, sotsiaalpoliitika, perepoliitika, kuriteoennetuspoliitka, keskkonna ja riigikaitse valdkond jt):</t>
    </r>
    <r>
      <rPr>
        <sz val="8"/>
        <color theme="1"/>
        <rFont val="Arial"/>
        <family val="2"/>
      </rPr>
      <t xml:space="preserve"> Vallavalitsuse kõige suurem partner noortepoliitikaloomisel on Viimsi Noortevolikogu.  Viimsi Noortevolikogu kaasatakse erinevates valla arengut puudutavatesse küsimustesse läbi erinevate komisjonide ja ümarlaudade töö. Ka VIID on väga oluline arutelu ja konsulteerimise võimalus.
</t>
    </r>
    <r>
      <rPr>
        <b/>
        <sz val="8"/>
        <color theme="1"/>
        <rFont val="Arial"/>
        <family val="2"/>
      </rPr>
      <t>4.3.4  Eksisteerib läbimõeldud kord osalejate ja kaasajate tunnustamiseks (nt preemiad, tiitlid, tänukirjad, üritused, meediakajastus jt):</t>
    </r>
    <r>
      <rPr>
        <sz val="8"/>
        <color theme="1"/>
        <rFont val="Arial"/>
        <family val="2"/>
      </rPr>
      <t xml:space="preserve">  Viimsi Vallavolikogu 19.05.2020 määrus nr 19 "Tunnustamise kord Viimsi vallas"  § 2  alusel  on võimalus esitada avalduse tunnustamiseks järgmiste liikide alusel: 1) autasu Viimsi Vaalapoeg tiitlile, 2) õpilaste ja õpetajate tunnustamine,  3) aasta noorsootöö preemia, 4) noorte toetamine ja tunnustamine, 5) aasta spordipreemia (sh aasta noorsportlane), 6) aasta kultuuripreemia, 7)  Aasta keskkonnategu ja  8) Aasta sotsiaalvaldkonna tegu. Tunnustuse pävinud noorte nimed  avaldatakse Viimsi Teatajas. Sõltuvalt tunnustuseliigist on tunnustuseks tänukirjad, meened  või rahaline toetus. Tunnustused antakse üle üldjuhul kord aastas vastaval valla tähtpäeva üritusel.  Tunnustamiseks esitatud taotlusi vaatab üle vastav komisjon, kuhu kuuluvad ka noorte esindajad.  Noorte tunnustamise ettepanekuid vaadatakse üle jooksvalt ja otsused leiavad kajastuse valla FB, kodulehel ja Viimsi Teatajas. Noorsootöötajad on kaasatud õpetajate päeva üritusele. 
</t>
    </r>
    <r>
      <rPr>
        <b/>
        <sz val="8"/>
        <color theme="1"/>
        <rFont val="Arial"/>
        <family val="2"/>
      </rPr>
      <t>4.3.5  Eri siht- ja vanuserühmadesse kuuluvate noorte (sh väiksemate võimalustega noorte, töötavate noorte, töötute noorte, noorte lapsevanemate jt) jaoks on loodud sobivad osalemisvõimalused:</t>
    </r>
    <r>
      <rPr>
        <sz val="8"/>
        <color theme="1"/>
        <rFont val="Arial"/>
        <family val="2"/>
      </rPr>
      <t xml:space="preserve">  Viimsi Kooli õpilasesindusse on kaasatud peamiselt 7.-9.klassi noored, vähemal määral ka nooremad. Kaasatakse ka vähemate võimaluste, erivajadustega jms noori. Kõik erinevad sihtgrupid siiski valla otsustesse kaasatud ei ole.</t>
    </r>
  </si>
  <si>
    <t>Gerri Altmets (Lüganuse vald, Maidla noortekeskus), Gerly Tiido (Pärnu), Kristjan Kruus ja Kaisa Orunuk (Tallinna Spordi- ja Noorsooamet)</t>
  </si>
  <si>
    <r>
      <rPr>
        <b/>
        <sz val="9"/>
        <color theme="1"/>
        <rFont val="Arial"/>
        <family val="2"/>
      </rPr>
      <t>1. Nõudmise ja pakkumise kooskõla</t>
    </r>
    <r>
      <rPr>
        <sz val="9"/>
        <color theme="1"/>
        <rFont val="Arial"/>
        <family val="2"/>
        <charset val="186"/>
      </rPr>
      <t xml:space="preserve">. Viimsi valla elanike arv  viimastel aastatel on pidevalt suurenendud ning kasvanud on laste ja noorte arv. Valla elanikkonnast ca 45% on noored vanuses 7-26.aaastat. Koos noorte arvu kasvuga on aasta-aastalt tõusnud nõudlus kvaliteetsete, mitmekülgsete, uuenduslike ja kättesaadavate noorsootöö teenuste järele. Siinjuures panustab nii erasektor kui omavalitsus. Silmapaistev panus on vallas MTÜ Collegium Eruditionise tegevustel pakkudes noorsootöö tegevusi aktuaalsetes valdkondades ja hõlmates arvutuka osakaalu noori. Samuti on viimastel aastatel oluliselt parandatud noortekeskuse teenuse osutamise tingimusi, avatud heas asupaigas kaasaegsed ruumid ning tagatud asjakohane varustus. Riigi toetuse abil on laiendatud noorsootöös osalemise võimalusi vähemate võimalustega noortele, avatud noortele tasuta huvitegevused noortekeskuses ja Randvere koolis. Vajadus tasuta ja toetatud noorsootöö tegevuste järele on jätkuvalt olemas. Tänane toetus 200 eurot aastas noore kohta katab huvihariduse või huvitegevuse keskmisest maksumusest vähem kui poole. Samuti on näiteks noortekeskuste huviringid maksimaalse täituvuse saavutanud ja nendega liitumiseks on järjekord. Nõudmist noorsootöö teenuste järele on takistanud ka ruumide puudus, mille tõttu ei ole olnud võimalik avada näiteks täiendavaid spordiringe, samuti on suur ootus Artium hoone valmimise järele. Investeeringute kavandamine noorsootöö taristusse vajab jätkuvat analüüsi ja tähelepanu.
</t>
    </r>
    <r>
      <rPr>
        <b/>
        <sz val="9"/>
        <color theme="1"/>
        <rFont val="Arial"/>
        <family val="2"/>
      </rPr>
      <t xml:space="preserve">2. Noorsootöötajate motiveerimine, uute juhendajate leidmine. </t>
    </r>
    <r>
      <rPr>
        <sz val="9"/>
        <color theme="1"/>
        <rFont val="Arial"/>
        <family val="2"/>
        <charset val="186"/>
      </rPr>
      <t xml:space="preserve">Täna on vald olnud edukas kvalifitseeritud ja professionaalsete noorsootöötajate värbamisel, arendamisel, toetamisel, palgatingimuste parendamisel ja motiverimisel. See on järjepidev töö. Sama hea ja kõrge taseme hoidmine on suur väljakutse. Noortekeskuse ametikohad ja töökorraldus väärib täiendavat analüüsi. Välishindajatele jäi kõrva, et avatud noorsootöö teenuse järele on suurem nõudlus kui tänane personal suudab katta (näiteks laupäevane keskuse lahtiolekuaeg, huviringidesse on järjekord jne). Samuti on järjepidev töö uute juhendajate leidmisega. Vallal saab siin olla oluline roll juhendajaküsimuse tõstatamisel ja potentsiaalsete partneiritega kontakti loomisel (mh näiteks noorteühingute ja noorteorganisatsioonide piirkonda kaasamisel).
</t>
    </r>
    <r>
      <rPr>
        <b/>
        <sz val="9"/>
        <color theme="1"/>
        <rFont val="Arial"/>
        <family val="2"/>
      </rPr>
      <t>3. Ülevaade noorsootöö teenusepakkujatest, noorsootöös osalejatest ja noorteinfo</t>
    </r>
    <r>
      <rPr>
        <sz val="9"/>
        <color theme="1"/>
        <rFont val="Arial"/>
        <family val="2"/>
        <charset val="186"/>
      </rPr>
      <t>. Noortevaldkonna valikute tegemisel on väga oluline teadmine noorest, tema vajadustest, aga ka piirkonna võimalustest. Parema teadmise loomiseks on vald juba astunud mitmeid samme, analüüsinud noorsootöö andmebaase (EHIS, PAI jt) ja katsetamas uusi lahendusi (Kultuuriaken, Infohunt). Info süsteemsuses nähakse arengukohta ja otsitakse sobivat lahendust. Samuti on siin oluline luua seosed noorteinfo teenuse osutamisega.  Lisaks vajab noorteinfo teenuse arendamine järgmiste sammude astumist, kaasata noortele suunatud info loomisesse rohkem noori ning kommunikeerida kaasates noori.</t>
    </r>
  </si>
  <si>
    <t>Tunnustame valdkonna eestvedajaid ja valla esindajaid jätkuva pühendumise eest noorsootöö valdkonna kvaliteedi arendamisel ja hindamiste järjepideval läbiviimisel. Toetame hariduse ja noorsootöö valdkonna arengukava uuendamist ja lõimimist. Loodame, et hindamisjäreldused leiavad rakendamist arendusplaanide tegemisel.
Soovime jätkuvalt jõudu ja jaksu Viimsi valla noorsootöö arendamisel!</t>
  </si>
  <si>
    <t>Viimsi vald on noorsootöö kvaliteeti hinnanud juba 2012. aastast. Noorsootöö olukorra järjepidev kaardistamine ja pühendumine noorsootöö kvaliteedi arendamisele väärib siirast tunnustust. Täname kutse eest väisata Viimsi valla noorsootööd. Välishindaja Kaisa Orunuka jaoks oli võimalus Viimsi valla noorsootööga tutvuda juba kolmandat korda ja seega märgata valdkonnas toimunud muutuseid ja arenguid. Valikud noorsootöös peavad lähtuma noorte vajadustest - seetõttu on väga oluline tunda oma noori, neile pakutavaid võimalusi ja muutuvaid vajadusi. 
Välishindamisi koordineerib Eesti Noorsootöötajate Kogu vastavalt Eesti Noorsootöö Keskusega (uus nimetus Harno) sõlmitud lepingule. Välishindajad viivad välishindamise läbi vabatahtliku tegevusena selle töö eest tasu saamata. Hindamised aitavad kohalikel omavalitsustel kaardistada oma noorsootöö korralduse tugevaid ja arendamist vajavaid külgi.
Tänavune koroonaviiruse levikust tingitud eriolukorra aasta seadis ka noorsootöö valdkonnale mitmeid erakordseid väljakutseid. Viimsi vald valis seda perioodi kasutada targalt ja minna süvitsi oma noorsootöö olukorra inventuuriga. Valdkond on kaardistatud asjatundliku põhjalikkusega märgates standardi mitmekülgseid nüansse. Sisukas enesehinnang võimaldas välishindajatel piiratud võimaluste olukorras mõista Viimsi valla noorsootöö erinevaid tahkusi ja välishindamise päeva jooksul toimunud kohtumiste ning intervjuude toel kujundada oma seisukoha.
Viimsi vald on olnud edukas oma noortevaldkonna võtmepersoonide hoidmise ja motiveerimisega ning seeläbi taganud valdkonna sihikindla arengu ja järjepidevuse.  
Välishindamise päev toimus 1. detsembril. Kohtuti valla esindajatega ja noorsootöötajatega vallamajas. Viimsi noortekeskuses kohtuti koolide õpilasesinduste ja noortevolikogu noortega. Toimus videokohtumine Randvere kooli esindajatega. Välishindajad võtsid hindamispäeva kokku välishindajate koosolekuga ja andsid valla juhtidele, ametnikele, noorsootöötajatele ja noortele esmase tagasiside.</t>
  </si>
  <si>
    <t>Viimsi</t>
  </si>
  <si>
    <t xml:space="preserve">Vallal on põhjalik ülevaade valdkonnast, tegijatest, noorte soovidest ja vajadustest, suunad on teada.
Kõrgel tasemel huviharidus ja huvitegevus. Võimekas MTÜ Collegium Eruditionis, kes suudab pakkuda aktuaalsetel teemadel huvitegevust laiale ringile noortele.
Noortekeskuse teenus on oluliselt paranenud, võimalused atraktiivsemad, varustus kaasaegne, tasuta huviringid jm. 
Vähemate võimalustega noorte võimalused on mõningal määral paranenud: riiklikust toetusmeetmest on avatud uusi ringe Randvere koolis ja noortekeskuses. Olemas toetusmeetmed spordiklubidele ja abivajavatele noortele. </t>
  </si>
  <si>
    <t>Huviharidusele ja huvitegevusele seavad piirid hetkel ruumide  ja osade juhendajate puudus. Ruumide osas on leevendus tulekul, valmib uus Artiumi maja. 
Tasuta huvitegevuse valik on kitsas, kooli noorsootöö võimalused on piiratud, olemasolevad tasuta ringid on täis ja nõudlus on suurem kui suudetakse pakkuda (eelkõige Viimsi noortekeskuses). 
Vähemate võimalustega noorte huvitegevuses osalemise võimalused ja toetusmeetmed vajavad täiendavat analüüsi ning sekkumiste kavandamist tulevas arengukavas.</t>
  </si>
  <si>
    <t>Nõustume enesehindajate arvamustega.</t>
  </si>
  <si>
    <t>Nõustume enesehindajate arvamustega. 
Soovitame täiendavalt analüüsida, kuidas noortekeskustes igapäevaselt noorte ettevõtlikkust arendada ja ettevõtlikku mõtteviisi edendada. Uurida noortekeskust külastavate noorte huvi selle suuna vastu.</t>
  </si>
  <si>
    <t>Nõustume enesehindajate arvamustega.
Koolides on tasuta huvitegevus (nt rahvatants, koorilaul jt) kooli tunniplaanis.</t>
  </si>
  <si>
    <t xml:space="preserve">Toimivad noorte osaluskogud, kelle on võimalus esindada osaluskogu liikmete huvi ja rääkida noorte nimel kaasa nii koolielu korraldamises kui ka valla tasandil. 
Hindamispäeval kohatud noored hindavad väga kõrgelt enda juhendajaid ja väärtustavad noorsootöö võimalusi. </t>
  </si>
  <si>
    <t>Täiendavalt analüüsida, kuidas noorte osaluskogud järgiksid veel rohkem noore osaluse põhimõtteid, sh oleksid valitud noorte poolt, koosneksid eri vanusrühma noortest ja räägiksid kaasa KOV otsustusprotsessis.
Osaluskogude järjepidev toetamine ja noorte motiveerimine.</t>
  </si>
  <si>
    <t xml:space="preserve">Noorteühendusi ja -organisatsioone on Viimsi vallas tegutsemas vähe. Järjepidevust ja laienemist on takistanud ka juhendajate puudus. </t>
  </si>
  <si>
    <t>Täiendavalt analüüsida, kuidas teha Viimsis tegutsemine noorteühenduste jaoks atraktiivsemaks ning kaardistada võimalikke koostööpartnereid.</t>
  </si>
  <si>
    <t>Süsteemne info koondamine ja info levitamine. Analüüsida täiendavalt Infohundi ja alternatiivsete lahenduste võimalusi ja sobivust Viimsi valla vajadustele. 
Soovitame täiendavalt analüüsida noorteinfoteenuse osutamise põhimõtteid ja edasisi rakendusvõimalusi, sh soovitame värskelt valminud Noorteinfo käsiraamatut praktiste ideede saamiseks: https://www.teeviit.ee/noorteinfo/wp-content/uploads/2020/03/Noorteinfo_PDF.pdf</t>
  </si>
  <si>
    <t xml:space="preserve">Noorteinfo pigem üritus- ja tegevuspõhine. Valdavalt noored ise ei loo noorteinfot. </t>
  </si>
  <si>
    <t>Ülevaade olukorrast ja arenguvajadustest. Kiire reageerimine ja lahenduste leidmine muutunud tingimustele. Koostöö ja partnerlus Infohundi aredamisel.</t>
  </si>
  <si>
    <t xml:space="preserve">Nõustume enesehindajate arvamustega.
Spetsialistide toetamine selle töö tegemisel: tervise eest hoolitsemine, kovisioon, coaching jms. </t>
  </si>
  <si>
    <t>Nõustume eneshindajate arvamustega.</t>
  </si>
  <si>
    <t>Nõustume eneshindajate arvamustega.
Noorsootöö jätkuv prioriteedina seadmine KOV ametlikus dokumentatsioonis, sh noorte ja noorsootöö vajaduste ja eesmärkide seadmine valdkondlikus arengukavas ja vastavate investeeringute kavandamine.</t>
  </si>
  <si>
    <t>Nõustume enesehindajate arvamustega</t>
  </si>
  <si>
    <t xml:space="preserve">Nõustume enesehindajate arvamustega.
Väljakutse on jätkuva kõrge taseme hoidmine, võtmepersoonide motiveerimine ja kaasamise eesmärgi väärtustamine. </t>
  </si>
  <si>
    <t xml:space="preserve">Vallal on hea ülevaade vajadustest ja kavandatud tegevused ligipääsetavuse ja kättesaadavuse tõstmiseks. </t>
  </si>
  <si>
    <t xml:space="preserve">Viimsi vald on teinud põhjaliku noorsootöö kaardistuse ja hinnanud noorsootöö kvaliteeti 2012, 2017 ja 2020. aastal, millega on uuritud ka noorte rahulolu noorsootöö teenustega. Toimunud on mitmeid edasiminekuid. </t>
  </si>
  <si>
    <t xml:space="preserve">Analüüsida võimalusi noorte rahulolu uurimiseks laiapõhjalisemalt ja iga-aastaselt. </t>
  </si>
  <si>
    <t>KOV näeb vajadust noorteühenduste tegevuse ergutamiseks piirkonnas.</t>
  </si>
  <si>
    <t>Analüüsida täiendavalt mobiilse noorsootöö rakendamise võimalikkust ja mõtekust.</t>
  </si>
  <si>
    <r>
      <t xml:space="preserve">Viimsi valda kerkib uus haridus- ja kultuurikeskus Artium, mis parandab teenuse osutamise võimalusi ja tingimusi. 
</t>
    </r>
    <r>
      <rPr>
        <sz val="8"/>
        <rFont val="Arial"/>
        <family val="2"/>
        <charset val="186"/>
      </rPr>
      <t xml:space="preserve">Kuidas transport toimib?
</t>
    </r>
    <r>
      <rPr>
        <sz val="8"/>
        <color theme="1"/>
        <rFont val="Arial"/>
        <family val="2"/>
        <charset val="186"/>
      </rPr>
      <t>Transport 100% ei toimi, raskusi keskusesse jõuda. Iga minut igale poole ei saa. Laiaküla, Metsakasti, Kelvingi kõige rohkem raskusi liikumiseks. Randveres oodatakse rohkem õhtuseid tegevusi. Autodega vedamine. Viimsi keskusesse tulevad noori igalt poolt, sh ka Tallinnast.</t>
    </r>
  </si>
  <si>
    <t>Välishindajad täpsustasid, mis on huvihariduse spetsialisti töö? Ülevaade valdkonnast ja toetuste menetlemine, toetusmeetmete väljatöötamine ja arendamine, huvihariduse ja huvitegevuse kavaga töö jm. Hindamise käigus tehti põhjalik analüüs kasutades EHISe, Pai ja koolide rendipindade analüüsi. Lisaks munitsipaalhuvikoolidele tegutseb 41 erahuvikooli, stuudiod ja eraõpetajad.
Täpsustasime, millised võimalused on puudega noorte võimalused osalemiseks noorsootöös? Randvere koolis HEV noortele tegevused ja ringid. Randvere kooli esindajad tõdesid, et tervikuna arenguruumi on. On toetatud  Astangul korvpalli trennis osalevat noort. 16+ ja 18+ noortele, mis nende võimalused on? Koostöö invaühinguga toetame huvitegevuse raha kaudu. Kas KOV teab kui palju teil on neid noori? Noorsootöös ei ole sellist kaardistust teinud. Toetavad spordiklubisid pearaha põhiselt. Pilt on ees nendest, kes pöörduvad ja taotlevad. Toetavad 200 eurot aastas (sama määr, mis nt paljulapseliste peredele ringitoetus). Korraldatud ka koolitus kuidas gruppi kaasata erivajadusega noor.
Mis on huvihariduse ja huvitegevuse osalustasud? Spordiring 45-60 eurot. 40-45 eurot on munitsipaalkoolides tasud. Koolijuhid võivad teha soodusotsuseid. Vajadusel pöörduvad ka valla poole. Teaduskoolis 5-25 eurot. Koolide huvitegevus rahvatants, koorilaul, male ja matemaatika on tasuta.
Noortekeskuste huvitegevus on tasuta, kokandus, keraamika, fotoring, laumänguklubi, bändiring – vahendid riiklike vahendite eest. Kinnine nimekiri. Saab lisanduda vaid vabanevale kohale. Noortekeskuste töö on ümberkorraldamisel, see puudutab eelkõige Randveret. Keskused vajavad juure töökohti, eriti suur külastajate arv ja nõudlus on Viimsi noortekeskuses, mis toob noored kokku.
Kas vajadus on kaetud? Kui paljud jäävad ilma?
Spordi puhul ruumidest puudus, ei ole võimalik avada uusi gruppe. Motoringi ja ratsutamist Viimsis ei ole, käivad mujal. Lahendatud toetusmeetme kaudu. 
Olemas paljulapselistele ja vähekindlustatud ja puudega lastele toetussüsteem, max 200 aastas aastas toetavad. See on lapse kohta. Lisaks toetavad spordiklubisid. 
Kas erinevate koolide õpilased saavad teist koolide huvitegevuses osaleda? Ei saa. On tunniplaanis.</t>
  </si>
  <si>
    <t>Osaluskogud ei ole otseselt noorte poolt valitud ega kaasa laia vanusrühma noori. Kandideerimise põhimõtted ja tegevusvaldkonnad on veidi erinevad: 
ÕE on 7-9 kl, umbes pooled jäävad konkursist välja. President osaleb hoolekogu koosolekutel. Vaatavad kooli kodukorda üle. Õpilasesindusel eraldi eelarvet ei ole, raha ei ole vaja. Koolis on vajalik varustus olemas. EÕELi liikmed, sealt saadud ka koolitusi. Kooli juhtkonnaga saavad hästi läbi. Nt tõstatatud ja lahendatud teeme seoses liiga rohkete krolltöödega ühel päeval. 
Koordinaator valib koos kooli juhtkonnaga. Halva käitumise ja kehva õppeedukusega noored ei saa õpilasesindusse.
Eelmine noortevolikogu värbab uued liikmed. Peab täitma avalduse või motivatsioonikirja. Vestluse juures on ka varasem noortevolikogu liige. Viimati jäid u pooled välja. Korraldavad üritusi valla sees. Valla komisjonides saavad osaleda. 
Aktuaalsed välishindamispäeval tõstatatud noorte teemad on:
Koroonaviirusega toimetulek, osade õpetajate tagasihoidlikud digipädevused ja motivatsioon (õpetajad ei tegele eriti inimestega). 
Õpetajate puudus. 
Õpetajad ei oska korda hoida, ei pane kodutöid selgelt kirja. 
Kõik õpetajad ei ole ka digivahenditega sinapeal. 
Ruumipuudus: tunnid toimuvad koridoris ja sööklas.</t>
  </si>
  <si>
    <t>1. KOV on korraldanud sisehindamise protsessi ja vormi täitmist tõsise sooviga, midagi valdkonnas parendada, tõdetakse probleeme ja nähakse kitsaskohti  On tehtud suurepärane kaardistus KOV-is pakutavate huvitegevuse ja huvihariduse kohta, mis annab suurepärase võimaluse seda valdkonda edaspidi veelgi paremini toetada.
2. Piirkonnas tegeletakse valdkonna töötajate ettevalmistamisega tööks erivajadustega noortega.
3. Vallas on toimiv noorsootöö koostöövõrgustik.</t>
  </si>
  <si>
    <t>Probleem/arendusvajadus</t>
  </si>
  <si>
    <t>Tegevused</t>
  </si>
  <si>
    <t>Eelarve</t>
  </si>
  <si>
    <t>Vastutaja (d)</t>
  </si>
  <si>
    <t>Huvihariduse/tegevuse väike toetus vähekindlustatud peredele</t>
  </si>
  <si>
    <t>Parendada huvihariduse kättesaadavust vähekindlustatud peredes</t>
  </si>
  <si>
    <t>Tõsta huvihariduses ja huvitegevuses osalevate vähekindlustatud, paljulapseliste perede ja keskmise/raske puudega noorte toetussumma 250 euroni aastas</t>
  </si>
  <si>
    <t>20 000€ (250€ aastas noore kohta)</t>
  </si>
  <si>
    <t>mai  2021a.</t>
  </si>
  <si>
    <t>Viimsi vallavalitsuse haridusosakond</t>
  </si>
  <si>
    <t>Tegevusvajadusi ei ole hiljuti kaardistatud. Vajadus mõelda uuendustele, lisavõimaluste loomisele</t>
  </si>
  <si>
    <t>Noorsootöö strateegia loomine, tegevuste disain</t>
  </si>
  <si>
    <t>Koostöös teiste KOVidega noorsootöö kaardistamine, noorsootöö teenuste disainimine, ENK</t>
  </si>
  <si>
    <t>500€ + uued tegevused</t>
  </si>
  <si>
    <t>juuni 2021a.</t>
  </si>
  <si>
    <t>Viimsi vallavalitsuse haridusosakond ja Viimsi Noortekeskus</t>
  </si>
  <si>
    <t>Uute võimaluste loomine noorsootöös, riskigrupi kaasamine</t>
  </si>
  <si>
    <t>MTÜ Keerdtrepi tegevuse toetamine. Sisuloome projekti kaudu loodud võimaluste edasiarendamine Viimsi Noortekeskuses.</t>
  </si>
  <si>
    <t>2022a./2023a./2024a.</t>
  </si>
  <si>
    <t>Noorsootöötajate motiveerimine ja kvalifitseeritud töötajate väärtustamine</t>
  </si>
  <si>
    <t>Luua noorsootöötajate motivatsioonisüsteem Viimsi Noortekeskuses ja laiemalt.</t>
  </si>
  <si>
    <t>Tutvuda heade praktikatega kohapeal (Saaremaa jt).</t>
  </si>
  <si>
    <t>2021a.</t>
  </si>
  <si>
    <t>Viimsi Noortekeskus</t>
  </si>
  <si>
    <t>Läbipaistev palgasüsteem, mis aitab ka noorsootöötajate voolavust pidurdada Viimsi Noortekeskuses. (Aastal 2020 töötajate voolavus 42%)</t>
  </si>
  <si>
    <t>august 2021a.</t>
  </si>
  <si>
    <t>Noorsootöötaja magister on võrdsustatud õpetaja palgamääraga. (Viimsi Noortekeskuse koosseisus on 7 ametikohta, millest 1 hetkel täitmata. Haridustasemed jaotuvad järgmiselt: Magistrikraad - 1 töötaja; magistrikraad omandamisel 3 töötajat; magistriõpingud pooleli - 1 töötaja; bakalaureus pooleli 1 töötaja)</t>
  </si>
  <si>
    <t>Noorsootöötajate toetus: covisioon, supervisioon. Igal töötajal coachingu koolitus nii individuaalne kui meeskondlik. Individuaalse arengukava koostamise vajadus.</t>
  </si>
  <si>
    <t>2500€/aastas</t>
  </si>
  <si>
    <t>jätkuv</t>
  </si>
  <si>
    <t>Noorsootöötajatele sporditegemise soodustus.</t>
  </si>
  <si>
    <t>4480€/aastas</t>
  </si>
  <si>
    <t>Infot on palju kuid puudub süsteemne infosüsteem.</t>
  </si>
  <si>
    <t>Infosüsteemi loomine, info koondamine.</t>
  </si>
  <si>
    <t>INFOHUNT projektiga liitumine, info pidev kogumine koostöös Infohundiga kaasates kõik asutused/klubid. Kaasata projekti noored.</t>
  </si>
  <si>
    <t>jätkuvad halduskulud</t>
  </si>
  <si>
    <t>Noortekeskuse kodulehe loomisprotsessi ja selle kaudu info loomisprotsessi kaasata noored.</t>
  </si>
  <si>
    <t>Koostöö on kuid vajab parendamist. Eelkõige riskikäitumisega noortega tööd puudutav.</t>
  </si>
  <si>
    <t>Parendada võrgustikutööd, koostööd.</t>
  </si>
  <si>
    <t>Järjepidev planeeritud võrgustikutöö, kuhu on kaasatud noorsootöötajad, sotsiaaltöötajad, koolide esindajad.</t>
  </si>
  <si>
    <t>Viimsi vallavalitsus ja Viimsi Noortekeskus</t>
  </si>
  <si>
    <t>Regulaarsed teemapõhised kokkusaamised.</t>
  </si>
  <si>
    <t>Teemast lähtuv</t>
  </si>
  <si>
    <t>Noori ei kaasata piisavalt, süsteemselt.</t>
  </si>
  <si>
    <t>Noorte osalusvõimaluste parendamine, noorte kaasamine.</t>
  </si>
  <si>
    <t>Noortevolikogu demokraatliku valimise korraldamine. Kandidaadid tutvustavad ennast, debatid. Algatada kohtumisi noorte/vallavalitsuse/noortekeskuse/volikogu esindajatega.</t>
  </si>
  <si>
    <t>2022a.</t>
  </si>
  <si>
    <t>Viimsi Noortekeskus ja Viimsi Noortevolikogu</t>
  </si>
  <si>
    <t xml:space="preserve">Noortekeskuses noorteaktiivi tekitamine. Kaasata noored tegevuste korraldamisse, näiteks noorte konverentsi korraldusse, noortepäeva korraldusse. Hetkel projektipõhine vabatahtlike kaasamine, suurendada vabatahtlike baasi, luua vabatahtlike list.  </t>
  </si>
  <si>
    <t xml:space="preserve">Informeerida volikogu liikmeid, komisjone noorte kaasamisest. </t>
  </si>
  <si>
    <t>Viimsi Vallavalitsuse haridusosakond</t>
  </si>
  <si>
    <t>Piisavalt ei ole tegevusi, mis toetavad noorte ettevõtlikkust</t>
  </si>
  <si>
    <t>Ettevõtlikkust ja noorte kodanikuaktiivsust parendavate võimaluste loomine</t>
  </si>
  <si>
    <t>Tutvustada MTÜde ja noorteorganisatsioonide tegevusi ja võimalusi.</t>
  </si>
  <si>
    <t>2022 a.</t>
  </si>
  <si>
    <t>Parendada koostööd õpilasfirmadega.</t>
  </si>
  <si>
    <t>Korraldada ettevõtlikkusega seotud tegevusi (konverents, koostöö ettevõtjatega, projektid)</t>
  </si>
  <si>
    <t>2021 a./ 2022 a.</t>
  </si>
  <si>
    <t>Pideva seire, uuringute korraldmine.</t>
  </si>
  <si>
    <t>Iga 2-3 aasta tagant viia läbi noorsootöö kvaliteedihindamine. Kasutada valla, koolide rahuloluhindamisest saadud infot. Minuomavalitsus.ee andmebaasi kasutamine. Pidev seire.</t>
  </si>
  <si>
    <t xml:space="preserve">Idee kogukonna kaasamine mobiilsesse noorsootöösse. </t>
  </si>
  <si>
    <t>Formaalne ja mitteformaalne haridus on liiga eraldi</t>
  </si>
  <si>
    <t>Huvihariduse ja huvitegevuse võimaluste laiendamine. Formaalse ja mitteformaalse hariduse lõimumine.</t>
  </si>
  <si>
    <t xml:space="preserve">2022/2023 I kooliastmes formaalse ja mitteformaalse õppekoostöökohtade leidmine ja rakendamine. </t>
  </si>
  <si>
    <t xml:space="preserve">I kooliastmes kogupäeva kooli põhimõtete raames erinevate huviringide katsetamine. </t>
  </si>
  <si>
    <t xml:space="preserve">Väärtustada, et õppimine toimub igal pool.  Noortekeskuse projektiringi raames Noortepassi kasutamine eneseanalüüsiks. Noorsootöötajad mõtestavad oma tegevusi teadlikumalt.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</si>
</sst>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r&quot;"/>
    <numFmt numFmtId="165" formatCode="0.0"/>
    <numFmt numFmtId="166" formatCode="#,##0&quot; &quot;[$€];[Red]&quot;-&quot;#,##0&quot; &quot;[$€]"/>
    <numFmt numFmtId="167" formatCode="mmm&quot;.&quot;yy"/>
  </numFmts>
  <fonts count="75" x14ac:knownFonts="1">
    <font>
      <sz val="10"/>
      <color theme="1"/>
      <name val="Arial"/>
      <family val="2"/>
      <charset val="186"/>
    </font>
    <font>
      <sz val="8"/>
      <name val="Arial"/>
      <family val="2"/>
      <charset val="186"/>
    </font>
    <font>
      <i/>
      <sz val="8"/>
      <name val="Arial"/>
      <family val="2"/>
      <charset val="186"/>
    </font>
    <font>
      <b/>
      <sz val="8"/>
      <name val="Arial"/>
      <family val="2"/>
      <charset val="186"/>
    </font>
    <font>
      <b/>
      <sz val="10"/>
      <name val="Arial"/>
      <family val="2"/>
      <charset val="186"/>
    </font>
    <font>
      <sz val="10"/>
      <name val="Arial"/>
      <family val="2"/>
      <charset val="186"/>
    </font>
    <font>
      <sz val="9"/>
      <name val="Arial"/>
      <family val="2"/>
      <charset val="186"/>
    </font>
    <font>
      <b/>
      <sz val="11"/>
      <name val="Arial"/>
      <family val="2"/>
      <charset val="186"/>
    </font>
    <font>
      <b/>
      <sz val="12"/>
      <name val="Arial"/>
      <family val="2"/>
      <charset val="186"/>
    </font>
    <font>
      <b/>
      <sz val="9"/>
      <name val="Arial"/>
      <family val="2"/>
      <charset val="186"/>
    </font>
    <font>
      <u/>
      <sz val="9"/>
      <name val="Arial"/>
      <family val="2"/>
      <charset val="186"/>
    </font>
    <font>
      <u/>
      <sz val="10"/>
      <color indexed="8"/>
      <name val="Arial"/>
      <family val="2"/>
      <charset val="186"/>
    </font>
    <font>
      <sz val="9"/>
      <color indexed="81"/>
      <name val="Tahoma"/>
      <family val="2"/>
      <charset val="186"/>
    </font>
    <font>
      <b/>
      <u/>
      <sz val="9"/>
      <name val="Arial"/>
      <family val="2"/>
      <charset val="186"/>
    </font>
    <font>
      <sz val="9"/>
      <color indexed="8"/>
      <name val="Arial"/>
      <family val="2"/>
      <charset val="186"/>
    </font>
    <font>
      <u/>
      <sz val="10"/>
      <name val="Arial"/>
      <family val="2"/>
      <charset val="186"/>
    </font>
    <font>
      <i/>
      <sz val="10"/>
      <name val="Arial"/>
      <family val="2"/>
      <charset val="186"/>
    </font>
    <font>
      <b/>
      <sz val="14"/>
      <name val="Arial"/>
      <family val="2"/>
      <charset val="186"/>
    </font>
    <font>
      <b/>
      <i/>
      <sz val="8"/>
      <name val="Arial"/>
      <family val="2"/>
      <charset val="186"/>
    </font>
    <font>
      <i/>
      <sz val="9"/>
      <name val="Arial"/>
      <family val="2"/>
      <charset val="186"/>
    </font>
    <font>
      <b/>
      <sz val="18"/>
      <color indexed="55"/>
      <name val="Arial"/>
      <family val="2"/>
      <charset val="186"/>
    </font>
    <font>
      <sz val="10"/>
      <color theme="1"/>
      <name val="Arial"/>
      <family val="2"/>
      <charset val="186"/>
    </font>
    <font>
      <sz val="10"/>
      <color rgb="FFFF0000"/>
      <name val="Arial"/>
      <family val="2"/>
      <charset val="186"/>
    </font>
    <font>
      <u/>
      <sz val="10"/>
      <color theme="10"/>
      <name val="Arial"/>
      <family val="2"/>
      <charset val="186"/>
    </font>
    <font>
      <b/>
      <sz val="10"/>
      <color theme="1"/>
      <name val="Arial"/>
      <family val="2"/>
      <charset val="186"/>
    </font>
    <font>
      <b/>
      <sz val="10"/>
      <color theme="0"/>
      <name val="Arial"/>
      <family val="2"/>
      <charset val="186"/>
    </font>
    <font>
      <sz val="9"/>
      <color theme="1"/>
      <name val="Arial"/>
      <family val="2"/>
      <charset val="186"/>
    </font>
    <font>
      <b/>
      <sz val="10"/>
      <color rgb="FFFF0000"/>
      <name val="Arial"/>
      <family val="2"/>
      <charset val="186"/>
    </font>
    <font>
      <sz val="8"/>
      <color theme="1"/>
      <name val="Arial"/>
      <family val="2"/>
      <charset val="186"/>
    </font>
    <font>
      <sz val="8"/>
      <color theme="0"/>
      <name val="Arial"/>
      <family val="2"/>
      <charset val="186"/>
    </font>
    <font>
      <b/>
      <sz val="12"/>
      <color theme="1"/>
      <name val="Arial"/>
      <family val="2"/>
      <charset val="186"/>
    </font>
    <font>
      <b/>
      <sz val="8"/>
      <color theme="1"/>
      <name val="Arial"/>
      <family val="2"/>
      <charset val="186"/>
    </font>
    <font>
      <sz val="8"/>
      <color rgb="FFFF0000"/>
      <name val="Arial"/>
      <family val="2"/>
      <charset val="186"/>
    </font>
    <font>
      <i/>
      <sz val="8"/>
      <color theme="0"/>
      <name val="Arial"/>
      <family val="2"/>
      <charset val="186"/>
    </font>
    <font>
      <sz val="8"/>
      <color theme="0" tint="-4.9989318521683403E-2"/>
      <name val="Arial"/>
      <family val="2"/>
      <charset val="186"/>
    </font>
    <font>
      <b/>
      <sz val="11"/>
      <color rgb="FFFF0000"/>
      <name val="Arial"/>
      <family val="2"/>
      <charset val="186"/>
    </font>
    <font>
      <b/>
      <sz val="8"/>
      <color theme="0"/>
      <name val="Arial"/>
      <family val="2"/>
      <charset val="186"/>
    </font>
    <font>
      <i/>
      <sz val="10"/>
      <color theme="1"/>
      <name val="Arial"/>
      <family val="2"/>
      <charset val="186"/>
    </font>
    <font>
      <sz val="12"/>
      <color theme="1"/>
      <name val="Arial"/>
      <family val="2"/>
      <charset val="186"/>
    </font>
    <font>
      <b/>
      <sz val="9"/>
      <color theme="1"/>
      <name val="Arial"/>
      <family val="2"/>
      <charset val="186"/>
    </font>
    <font>
      <b/>
      <sz val="14"/>
      <color theme="0" tint="-0.34998626667073579"/>
      <name val="Arial"/>
      <family val="2"/>
      <charset val="186"/>
    </font>
    <font>
      <b/>
      <i/>
      <sz val="10"/>
      <color theme="1"/>
      <name val="Arial"/>
      <family val="2"/>
      <charset val="186"/>
    </font>
    <font>
      <i/>
      <sz val="9"/>
      <color rgb="FFFF0000"/>
      <name val="Arial"/>
      <family val="2"/>
      <charset val="186"/>
    </font>
    <font>
      <i/>
      <sz val="9"/>
      <color theme="1"/>
      <name val="Arial"/>
      <family val="2"/>
      <charset val="186"/>
    </font>
    <font>
      <sz val="9"/>
      <color rgb="FFFF0000"/>
      <name val="Arial"/>
      <family val="2"/>
      <charset val="186"/>
    </font>
    <font>
      <i/>
      <sz val="8"/>
      <color theme="1"/>
      <name val="Arial"/>
      <family val="2"/>
      <charset val="186"/>
    </font>
    <font>
      <b/>
      <i/>
      <sz val="14"/>
      <color theme="0" tint="-0.34998626667073579"/>
      <name val="Arial"/>
      <family val="2"/>
      <charset val="186"/>
    </font>
    <font>
      <b/>
      <sz val="14"/>
      <color theme="1"/>
      <name val="Arial"/>
      <family val="2"/>
      <charset val="186"/>
    </font>
    <font>
      <u/>
      <sz val="8"/>
      <color theme="10"/>
      <name val="Arial"/>
      <family val="2"/>
      <charset val="186"/>
    </font>
    <font>
      <b/>
      <sz val="14"/>
      <color theme="0"/>
      <name val="Arial"/>
      <family val="2"/>
      <charset val="186"/>
    </font>
    <font>
      <b/>
      <sz val="9"/>
      <color theme="0"/>
      <name val="Arial"/>
      <family val="2"/>
      <charset val="186"/>
    </font>
    <font>
      <b/>
      <sz val="14"/>
      <color theme="0" tint="-0.499984740745262"/>
      <name val="Arial"/>
      <family val="2"/>
      <charset val="186"/>
    </font>
    <font>
      <sz val="9"/>
      <color rgb="FF632423"/>
      <name val="Arial"/>
      <family val="2"/>
      <charset val="186"/>
    </font>
    <font>
      <sz val="9"/>
      <color theme="0"/>
      <name val="Arial"/>
      <family val="2"/>
      <charset val="186"/>
    </font>
    <font>
      <b/>
      <sz val="12"/>
      <color theme="0"/>
      <name val="Arial"/>
      <family val="2"/>
      <charset val="186"/>
    </font>
    <font>
      <sz val="9"/>
      <color theme="0" tint="-0.499984740745262"/>
      <name val="Arial"/>
      <family val="2"/>
      <charset val="186"/>
    </font>
    <font>
      <b/>
      <sz val="9"/>
      <color theme="0" tint="-0.499984740745262"/>
      <name val="Arial"/>
      <family val="2"/>
      <charset val="186"/>
    </font>
    <font>
      <b/>
      <sz val="10"/>
      <color theme="0" tint="-0.499984740745262"/>
      <name val="Arial"/>
      <family val="2"/>
      <charset val="186"/>
    </font>
    <font>
      <b/>
      <sz val="10"/>
      <color theme="1"/>
      <name val="Arial Narrow"/>
      <family val="2"/>
      <charset val="186"/>
    </font>
    <font>
      <b/>
      <sz val="12"/>
      <color theme="0" tint="-0.499984740745262"/>
      <name val="Arial"/>
      <family val="2"/>
      <charset val="186"/>
    </font>
    <font>
      <b/>
      <sz val="11"/>
      <color theme="0" tint="-0.499984740745262"/>
      <name val="Arial"/>
      <family val="2"/>
      <charset val="186"/>
    </font>
    <font>
      <sz val="12"/>
      <color theme="1"/>
      <name val="Times New Roman"/>
      <family val="1"/>
    </font>
    <font>
      <b/>
      <sz val="12"/>
      <color theme="1"/>
      <name val="Times New Roman"/>
      <family val="1"/>
    </font>
    <font>
      <i/>
      <sz val="12"/>
      <color theme="1"/>
      <name val="Times New Roman"/>
      <family val="1"/>
    </font>
    <font>
      <b/>
      <sz val="8"/>
      <color theme="1"/>
      <name val="Arial"/>
      <family val="2"/>
    </font>
    <font>
      <b/>
      <sz val="8"/>
      <color rgb="FFFF0000"/>
      <name val="Arial"/>
      <family val="2"/>
    </font>
    <font>
      <sz val="8"/>
      <color rgb="FFFF0000"/>
      <name val="Arial"/>
      <family val="2"/>
    </font>
    <font>
      <sz val="8"/>
      <color theme="1"/>
      <name val="Arial"/>
      <family val="2"/>
    </font>
    <font>
      <sz val="8"/>
      <name val="Arial"/>
      <family val="2"/>
    </font>
    <font>
      <b/>
      <sz val="8"/>
      <name val="Arial"/>
      <family val="2"/>
    </font>
    <font>
      <i/>
      <sz val="8"/>
      <color theme="1"/>
      <name val="Arial"/>
      <family val="2"/>
    </font>
    <font>
      <b/>
      <sz val="9"/>
      <color theme="1"/>
      <name val="Arial"/>
      <family val="2"/>
    </font>
    <font>
      <sz val="9"/>
      <color theme="1"/>
      <name val="Arial"/>
      <family val="2"/>
    </font>
    <font>
      <b/>
      <sz val="14"/>
      <color rgb="FF000000"/>
      <name val="Calibri"/>
      <family val="2"/>
    </font>
    <font>
      <i/>
      <sz val="11"/>
      <color rgb="FF000000"/>
      <name val="Calibri"/>
      <family val="2"/>
    </font>
  </fonts>
  <fills count="16">
    <fill>
      <patternFill patternType="none"/>
    </fill>
    <fill>
      <patternFill patternType="gray125"/>
    </fill>
    <fill>
      <patternFill patternType="solid">
        <fgColor theme="0"/>
        <bgColor indexed="64"/>
      </patternFill>
    </fill>
    <fill>
      <patternFill patternType="solid">
        <fgColor rgb="FFF0F0F0"/>
        <bgColor indexed="64"/>
      </patternFill>
    </fill>
    <fill>
      <patternFill patternType="solid">
        <fgColor theme="6" tint="0.59999389629810485"/>
        <bgColor indexed="64"/>
      </patternFill>
    </fill>
    <fill>
      <patternFill patternType="solid">
        <fgColor rgb="FFFFFF99"/>
        <bgColor indexed="64"/>
      </patternFill>
    </fill>
    <fill>
      <patternFill patternType="solid">
        <fgColor rgb="FFE6B9B8"/>
        <bgColor indexed="64"/>
      </patternFill>
    </fill>
    <fill>
      <patternFill patternType="solid">
        <fgColor rgb="FFFFFFCC"/>
        <bgColor indexed="64"/>
      </patternFill>
    </fill>
    <fill>
      <patternFill patternType="solid">
        <fgColor theme="0" tint="-0.499984740745262"/>
        <bgColor indexed="64"/>
      </patternFill>
    </fill>
    <fill>
      <patternFill patternType="solid">
        <fgColor rgb="FFFFE6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279"/>
        <bgColor indexed="64"/>
      </patternFill>
    </fill>
    <fill>
      <patternFill patternType="solid">
        <fgColor rgb="FFCCFFFF"/>
        <bgColor indexed="64"/>
      </patternFill>
    </fill>
    <fill>
      <patternFill patternType="solid">
        <fgColor rgb="FF9BC2E6"/>
        <bgColor rgb="FF9BC2E6"/>
      </patternFill>
    </fill>
    <fill>
      <patternFill patternType="solid">
        <fgColor rgb="FFDDEBF7"/>
        <bgColor rgb="FFDDEBF7"/>
      </patternFill>
    </fill>
  </fills>
  <borders count="91">
    <border>
      <left/>
      <right/>
      <top/>
      <bottom/>
      <diagonal/>
    </border>
    <border>
      <left/>
      <right/>
      <top/>
      <bottom style="double">
        <color indexed="64"/>
      </bottom>
      <diagonal/>
    </border>
    <border>
      <left/>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rgb="FFFFE600"/>
      </left>
      <right/>
      <top style="medium">
        <color rgb="FFFFE600"/>
      </top>
      <bottom/>
      <diagonal/>
    </border>
    <border>
      <left/>
      <right/>
      <top style="medium">
        <color rgb="FFFFE600"/>
      </top>
      <bottom/>
      <diagonal/>
    </border>
    <border>
      <left/>
      <right style="medium">
        <color rgb="FFFFE600"/>
      </right>
      <top style="medium">
        <color rgb="FFFFE600"/>
      </top>
      <bottom/>
      <diagonal/>
    </border>
    <border>
      <left style="medium">
        <color rgb="FFFFE600"/>
      </left>
      <right/>
      <top/>
      <bottom/>
      <diagonal/>
    </border>
    <border>
      <left/>
      <right style="medium">
        <color rgb="FFFFE600"/>
      </right>
      <top/>
      <bottom/>
      <diagonal/>
    </border>
    <border>
      <left style="medium">
        <color rgb="FFFFE600"/>
      </left>
      <right/>
      <top/>
      <bottom style="medium">
        <color rgb="FFFFE600"/>
      </bottom>
      <diagonal/>
    </border>
    <border>
      <left/>
      <right/>
      <top/>
      <bottom style="medium">
        <color rgb="FFFFE600"/>
      </bottom>
      <diagonal/>
    </border>
    <border>
      <left/>
      <right style="medium">
        <color rgb="FFFFE600"/>
      </right>
      <top/>
      <bottom style="medium">
        <color rgb="FFFFE600"/>
      </bottom>
      <diagonal/>
    </border>
    <border>
      <left/>
      <right/>
      <top/>
      <bottom style="thin">
        <color theme="0" tint="-0.499984740745262"/>
      </bottom>
      <diagonal/>
    </border>
    <border>
      <left/>
      <right/>
      <top/>
      <bottom style="hair">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0"/>
      </left>
      <right style="hair">
        <color theme="0"/>
      </right>
      <top style="hair">
        <color theme="0"/>
      </top>
      <bottom style="hair">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left>
      <right style="medium">
        <color theme="0"/>
      </right>
      <top style="medium">
        <color theme="0"/>
      </top>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style="medium">
        <color rgb="FFFFF279"/>
      </right>
      <top/>
      <bottom/>
      <diagonal/>
    </border>
    <border>
      <left/>
      <right/>
      <top/>
      <bottom style="medium">
        <color rgb="FFFFF279"/>
      </bottom>
      <diagonal/>
    </border>
    <border>
      <left/>
      <right style="medium">
        <color rgb="FFFFF279"/>
      </right>
      <top/>
      <bottom style="medium">
        <color rgb="FFFFF279"/>
      </bottom>
      <diagonal/>
    </border>
    <border>
      <left style="medium">
        <color rgb="FFFFF279"/>
      </left>
      <right/>
      <top style="medium">
        <color rgb="FFFFF279"/>
      </top>
      <bottom/>
      <diagonal/>
    </border>
    <border>
      <left style="medium">
        <color rgb="FFFFF279"/>
      </left>
      <right/>
      <top/>
      <bottom/>
      <diagonal/>
    </border>
    <border>
      <left style="medium">
        <color rgb="FFFFF279"/>
      </left>
      <right/>
      <top/>
      <bottom style="medium">
        <color rgb="FFFFF279"/>
      </bottom>
      <diagonal/>
    </border>
    <border>
      <left style="medium">
        <color rgb="FFFFE600"/>
      </left>
      <right/>
      <top style="medium">
        <color rgb="FFFFE600"/>
      </top>
      <bottom style="medium">
        <color rgb="FFFFE600"/>
      </bottom>
      <diagonal/>
    </border>
    <border>
      <left/>
      <right/>
      <top style="medium">
        <color rgb="FFFFE600"/>
      </top>
      <bottom style="medium">
        <color rgb="FFFFE600"/>
      </bottom>
      <diagonal/>
    </border>
    <border>
      <left/>
      <right style="medium">
        <color rgb="FFFFE600"/>
      </right>
      <top style="medium">
        <color rgb="FFFFE600"/>
      </top>
      <bottom style="medium">
        <color rgb="FFFFE60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FFE600"/>
      </left>
      <right/>
      <top style="thin">
        <color rgb="FFFFE600"/>
      </top>
      <bottom/>
      <diagonal/>
    </border>
    <border>
      <left/>
      <right/>
      <top style="thin">
        <color rgb="FFFFE600"/>
      </top>
      <bottom/>
      <diagonal/>
    </border>
    <border>
      <left/>
      <right style="thin">
        <color rgb="FFFFE600"/>
      </right>
      <top style="thin">
        <color rgb="FFFFE600"/>
      </top>
      <bottom/>
      <diagonal/>
    </border>
    <border>
      <left style="thin">
        <color rgb="FFFFE600"/>
      </left>
      <right/>
      <top style="thin">
        <color rgb="FFFFE600"/>
      </top>
      <bottom style="thin">
        <color rgb="FFFFE600"/>
      </bottom>
      <diagonal/>
    </border>
    <border>
      <left/>
      <right/>
      <top style="thin">
        <color rgb="FFFFE600"/>
      </top>
      <bottom style="thin">
        <color rgb="FFFFE600"/>
      </bottom>
      <diagonal/>
    </border>
    <border>
      <left/>
      <right style="thin">
        <color rgb="FFFFE600"/>
      </right>
      <top style="thin">
        <color rgb="FFFFE600"/>
      </top>
      <bottom style="thin">
        <color rgb="FFFFE600"/>
      </bottom>
      <diagonal/>
    </border>
    <border>
      <left style="thin">
        <color rgb="FFFFE600"/>
      </left>
      <right/>
      <top/>
      <bottom/>
      <diagonal/>
    </border>
    <border>
      <left/>
      <right style="thin">
        <color rgb="FFFFE600"/>
      </right>
      <top/>
      <bottom/>
      <diagonal/>
    </border>
    <border>
      <left style="thin">
        <color rgb="FFFFE600"/>
      </left>
      <right/>
      <top/>
      <bottom style="thin">
        <color rgb="FFFFE600"/>
      </bottom>
      <diagonal/>
    </border>
    <border>
      <left/>
      <right/>
      <top/>
      <bottom style="thin">
        <color rgb="FFFFE600"/>
      </bottom>
      <diagonal/>
    </border>
    <border>
      <left/>
      <right style="thin">
        <color rgb="FFFFE600"/>
      </right>
      <top/>
      <bottom style="thin">
        <color rgb="FFFFE600"/>
      </bottom>
      <diagonal/>
    </border>
    <border>
      <left style="thin">
        <color rgb="FFFFE600"/>
      </left>
      <right style="thin">
        <color indexed="64"/>
      </right>
      <top style="thin">
        <color rgb="FFFFE600"/>
      </top>
      <bottom style="thin">
        <color indexed="64"/>
      </bottom>
      <diagonal/>
    </border>
    <border>
      <left style="thin">
        <color indexed="64"/>
      </left>
      <right style="thin">
        <color indexed="64"/>
      </right>
      <top style="thin">
        <color rgb="FFFFE600"/>
      </top>
      <bottom style="thin">
        <color indexed="64"/>
      </bottom>
      <diagonal/>
    </border>
    <border>
      <left style="thin">
        <color indexed="64"/>
      </left>
      <right style="thin">
        <color rgb="FFFFE600"/>
      </right>
      <top style="thin">
        <color rgb="FFFFE600"/>
      </top>
      <bottom style="thin">
        <color indexed="64"/>
      </bottom>
      <diagonal/>
    </border>
    <border>
      <left style="thin">
        <color rgb="FFFFE600"/>
      </left>
      <right style="thin">
        <color indexed="64"/>
      </right>
      <top style="thin">
        <color indexed="64"/>
      </top>
      <bottom style="thin">
        <color indexed="64"/>
      </bottom>
      <diagonal/>
    </border>
    <border>
      <left style="thin">
        <color indexed="64"/>
      </left>
      <right style="thin">
        <color rgb="FFFFE600"/>
      </right>
      <top style="thin">
        <color indexed="64"/>
      </top>
      <bottom style="thin">
        <color indexed="64"/>
      </bottom>
      <diagonal/>
    </border>
    <border>
      <left style="thin">
        <color rgb="FFFFE600"/>
      </left>
      <right style="thin">
        <color indexed="64"/>
      </right>
      <top style="thin">
        <color indexed="64"/>
      </top>
      <bottom style="thin">
        <color rgb="FFFFE600"/>
      </bottom>
      <diagonal/>
    </border>
    <border>
      <left style="thin">
        <color indexed="64"/>
      </left>
      <right style="thin">
        <color indexed="64"/>
      </right>
      <top style="thin">
        <color indexed="64"/>
      </top>
      <bottom style="thin">
        <color rgb="FFFFE600"/>
      </bottom>
      <diagonal/>
    </border>
    <border>
      <left style="thin">
        <color indexed="64"/>
      </left>
      <right style="thin">
        <color rgb="FFFFE600"/>
      </right>
      <top style="thin">
        <color indexed="64"/>
      </top>
      <bottom style="thin">
        <color rgb="FFFFE600"/>
      </bottom>
      <diagonal/>
    </border>
    <border>
      <left style="thin">
        <color rgb="FFFFE600"/>
      </left>
      <right style="thin">
        <color indexed="64"/>
      </right>
      <top style="thin">
        <color rgb="FFFFE600"/>
      </top>
      <bottom style="thin">
        <color rgb="FFFFE600"/>
      </bottom>
      <diagonal/>
    </border>
    <border>
      <left style="thin">
        <color indexed="64"/>
      </left>
      <right style="thin">
        <color indexed="64"/>
      </right>
      <top style="thin">
        <color rgb="FFFFE600"/>
      </top>
      <bottom style="thin">
        <color rgb="FFFFE600"/>
      </bottom>
      <diagonal/>
    </border>
    <border>
      <left style="thin">
        <color indexed="64"/>
      </left>
      <right style="thin">
        <color rgb="FFFFE600"/>
      </right>
      <top style="thin">
        <color rgb="FFFFE600"/>
      </top>
      <bottom style="thin">
        <color rgb="FFFFE600"/>
      </bottom>
      <diagonal/>
    </border>
    <border>
      <left style="thin">
        <color rgb="FFFFE600"/>
      </left>
      <right style="thin">
        <color indexed="64"/>
      </right>
      <top style="thin">
        <color rgb="FFFFE600"/>
      </top>
      <bottom/>
      <diagonal/>
    </border>
    <border>
      <left style="thin">
        <color indexed="64"/>
      </left>
      <right style="thin">
        <color indexed="64"/>
      </right>
      <top style="thin">
        <color rgb="FFFFE600"/>
      </top>
      <bottom/>
      <diagonal/>
    </border>
    <border>
      <left style="thin">
        <color indexed="64"/>
      </left>
      <right style="thin">
        <color rgb="FFFFE600"/>
      </right>
      <top style="thin">
        <color rgb="FFFFE600"/>
      </top>
      <bottom/>
      <diagonal/>
    </border>
    <border>
      <left/>
      <right/>
      <top style="medium">
        <color rgb="FFFFF279"/>
      </top>
      <bottom/>
      <diagonal/>
    </border>
    <border>
      <left/>
      <right style="medium">
        <color rgb="FFFFF279"/>
      </right>
      <top style="medium">
        <color rgb="FFFFF279"/>
      </top>
      <bottom/>
      <diagonal/>
    </border>
    <border>
      <left style="medium">
        <color theme="0"/>
      </left>
      <right/>
      <top style="medium">
        <color theme="0"/>
      </top>
      <bottom style="medium">
        <color theme="0"/>
      </bottom>
      <diagonal/>
    </border>
    <border>
      <left/>
      <right/>
      <top style="medium">
        <color theme="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3">
    <xf numFmtId="0" fontId="0" fillId="0" borderId="0"/>
    <xf numFmtId="0" fontId="23" fillId="0" borderId="0" applyNumberFormat="0" applyFill="0" applyBorder="0" applyAlignment="0" applyProtection="0">
      <alignment vertical="top"/>
      <protection locked="0"/>
    </xf>
    <xf numFmtId="9" fontId="21" fillId="0" borderId="0" applyFont="0" applyFill="0" applyBorder="0" applyAlignment="0" applyProtection="0"/>
  </cellStyleXfs>
  <cellXfs count="574">
    <xf numFmtId="0" fontId="0" fillId="0" borderId="0" xfId="0"/>
    <xf numFmtId="0" fontId="0" fillId="2" borderId="0" xfId="0" applyFill="1"/>
    <xf numFmtId="0" fontId="26" fillId="2" borderId="0" xfId="0" applyFont="1" applyFill="1" applyAlignment="1">
      <alignment horizontal="center"/>
    </xf>
    <xf numFmtId="0" fontId="27" fillId="2" borderId="0" xfId="0" applyFont="1" applyFill="1" applyAlignment="1">
      <alignment horizontal="center" wrapText="1"/>
    </xf>
    <xf numFmtId="0" fontId="22" fillId="2" borderId="0" xfId="0" applyFont="1" applyFill="1"/>
    <xf numFmtId="0" fontId="28" fillId="2" borderId="0" xfId="0" applyFont="1" applyFill="1" applyAlignment="1" applyProtection="1">
      <alignment vertical="center" wrapText="1"/>
    </xf>
    <xf numFmtId="0" fontId="28" fillId="2" borderId="0" xfId="0" applyFont="1" applyFill="1" applyProtection="1"/>
    <xf numFmtId="49" fontId="1" fillId="2" borderId="0" xfId="0" applyNumberFormat="1" applyFont="1" applyFill="1" applyAlignment="1" applyProtection="1">
      <alignment horizontal="center" vertical="center" wrapText="1"/>
    </xf>
    <xf numFmtId="0" fontId="28" fillId="2" borderId="0" xfId="0" applyFont="1" applyFill="1" applyAlignment="1" applyProtection="1">
      <alignment vertical="center"/>
    </xf>
    <xf numFmtId="0" fontId="1" fillId="2" borderId="0" xfId="0" applyFont="1" applyFill="1" applyBorder="1" applyAlignment="1" applyProtection="1">
      <alignment vertical="center" wrapText="1"/>
    </xf>
    <xf numFmtId="49" fontId="1" fillId="2" borderId="0" xfId="0" applyNumberFormat="1" applyFont="1" applyFill="1" applyBorder="1" applyAlignment="1" applyProtection="1">
      <alignment horizontal="center" vertical="center" wrapText="1"/>
    </xf>
    <xf numFmtId="0" fontId="1" fillId="2" borderId="0" xfId="0" applyFont="1" applyFill="1" applyBorder="1" applyProtection="1"/>
    <xf numFmtId="0" fontId="2" fillId="2" borderId="0" xfId="0" applyFont="1" applyFill="1" applyBorder="1" applyAlignment="1" applyProtection="1">
      <alignment vertical="center" wrapText="1"/>
    </xf>
    <xf numFmtId="0" fontId="28" fillId="2" borderId="0" xfId="0" applyFont="1" applyFill="1" applyAlignment="1" applyProtection="1">
      <alignment horizontal="left" vertical="center"/>
    </xf>
    <xf numFmtId="0" fontId="2" fillId="2" borderId="0" xfId="0" applyNumberFormat="1" applyFont="1" applyFill="1" applyBorder="1" applyAlignment="1" applyProtection="1">
      <alignment vertical="center" wrapText="1"/>
    </xf>
    <xf numFmtId="0" fontId="1" fillId="2" borderId="0" xfId="0" applyNumberFormat="1" applyFont="1" applyFill="1" applyBorder="1" applyAlignment="1" applyProtection="1">
      <alignment vertical="center" wrapText="1"/>
    </xf>
    <xf numFmtId="0" fontId="29" fillId="2" borderId="0" xfId="0" applyFont="1" applyFill="1" applyAlignment="1" applyProtection="1">
      <alignment horizontal="left" vertical="center"/>
    </xf>
    <xf numFmtId="0" fontId="29" fillId="2" borderId="0" xfId="0" applyFont="1" applyFill="1" applyAlignment="1" applyProtection="1">
      <alignment horizontal="left" vertical="center" wrapText="1"/>
    </xf>
    <xf numFmtId="0" fontId="28" fillId="2" borderId="0" xfId="0" applyFont="1" applyFill="1" applyBorder="1" applyAlignment="1" applyProtection="1">
      <alignment horizontal="center" vertical="center"/>
    </xf>
    <xf numFmtId="49" fontId="1" fillId="2" borderId="0" xfId="0" applyNumberFormat="1" applyFont="1" applyFill="1" applyAlignment="1" applyProtection="1">
      <alignment horizontal="center" vertical="center"/>
    </xf>
    <xf numFmtId="49" fontId="28" fillId="2" borderId="0" xfId="0" applyNumberFormat="1" applyFont="1" applyFill="1" applyAlignment="1" applyProtection="1">
      <alignment horizontal="center" vertical="center"/>
    </xf>
    <xf numFmtId="0" fontId="29" fillId="2" borderId="0" xfId="0" applyFont="1" applyFill="1" applyAlignment="1" applyProtection="1">
      <alignment horizontal="center"/>
    </xf>
    <xf numFmtId="0" fontId="28" fillId="2" borderId="0" xfId="0" applyFont="1" applyFill="1" applyAlignment="1" applyProtection="1">
      <alignment horizontal="center" vertical="center"/>
    </xf>
    <xf numFmtId="0" fontId="29" fillId="2" borderId="0" xfId="0" applyFont="1" applyFill="1" applyAlignment="1" applyProtection="1">
      <alignment horizontal="center" vertical="center"/>
    </xf>
    <xf numFmtId="0" fontId="28" fillId="2" borderId="0" xfId="0" applyFont="1" applyFill="1" applyAlignment="1" applyProtection="1">
      <alignment horizontal="center"/>
    </xf>
    <xf numFmtId="0" fontId="0" fillId="2" borderId="0" xfId="0" applyFill="1" applyProtection="1"/>
    <xf numFmtId="0" fontId="30" fillId="2" borderId="0" xfId="0" applyFont="1" applyFill="1" applyBorder="1" applyAlignment="1" applyProtection="1">
      <alignment horizontal="center" vertical="center"/>
    </xf>
    <xf numFmtId="49" fontId="0" fillId="2" borderId="0" xfId="0" applyNumberFormat="1" applyFill="1" applyAlignment="1" applyProtection="1">
      <alignment horizontal="center" vertical="center"/>
    </xf>
    <xf numFmtId="0" fontId="1" fillId="2" borderId="0" xfId="0" applyFont="1" applyFill="1" applyBorder="1" applyAlignment="1" applyProtection="1">
      <alignment horizontal="center" vertical="center"/>
    </xf>
    <xf numFmtId="0" fontId="3" fillId="2" borderId="1" xfId="0" applyFont="1" applyFill="1" applyBorder="1" applyAlignment="1" applyProtection="1">
      <alignment horizontal="left"/>
    </xf>
    <xf numFmtId="0" fontId="31" fillId="2" borderId="0" xfId="0" applyFont="1" applyFill="1" applyBorder="1" applyAlignment="1" applyProtection="1">
      <alignment horizontal="right" vertical="center"/>
    </xf>
    <xf numFmtId="0" fontId="0" fillId="2" borderId="0" xfId="0" applyFill="1" applyAlignment="1" applyProtection="1">
      <alignment horizontal="center" vertical="center"/>
    </xf>
    <xf numFmtId="49" fontId="0" fillId="2" borderId="0" xfId="0" applyNumberFormat="1" applyFill="1" applyBorder="1" applyAlignment="1" applyProtection="1">
      <alignment horizontal="center" vertical="center"/>
    </xf>
    <xf numFmtId="0" fontId="0" fillId="2" borderId="0" xfId="0" applyFill="1" applyBorder="1" applyProtection="1"/>
    <xf numFmtId="0" fontId="0" fillId="2" borderId="0" xfId="0" applyFill="1" applyProtection="1">
      <protection locked="0"/>
    </xf>
    <xf numFmtId="0" fontId="32" fillId="2" borderId="0" xfId="0" applyFont="1" applyFill="1" applyAlignment="1" applyProtection="1">
      <alignment horizontal="center" vertical="center"/>
    </xf>
    <xf numFmtId="0" fontId="28" fillId="2" borderId="0" xfId="0" applyFont="1" applyFill="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49" fontId="23" fillId="2" borderId="0" xfId="1" applyNumberFormat="1" applyFill="1" applyAlignment="1" applyProtection="1">
      <alignment horizontal="center" vertical="center"/>
      <protection locked="0"/>
    </xf>
    <xf numFmtId="49" fontId="29" fillId="0" borderId="0" xfId="0" applyNumberFormat="1" applyFont="1" applyFill="1" applyBorder="1" applyAlignment="1" applyProtection="1">
      <alignment horizontal="center" vertical="center" wrapText="1"/>
    </xf>
    <xf numFmtId="0" fontId="29" fillId="2" borderId="0" xfId="0" applyFont="1" applyFill="1" applyBorder="1" applyAlignment="1" applyProtection="1">
      <alignment horizontal="left" vertical="center"/>
    </xf>
    <xf numFmtId="0" fontId="33" fillId="2" borderId="0" xfId="0" applyFont="1" applyFill="1" applyBorder="1" applyAlignment="1" applyProtection="1">
      <alignment vertical="center" wrapText="1"/>
    </xf>
    <xf numFmtId="0" fontId="29" fillId="2" borderId="0" xfId="0" applyFont="1" applyFill="1" applyBorder="1" applyAlignment="1" applyProtection="1">
      <alignment wrapText="1"/>
    </xf>
    <xf numFmtId="0" fontId="29" fillId="2" borderId="0" xfId="0" applyFont="1" applyFill="1" applyBorder="1" applyAlignment="1" applyProtection="1">
      <alignment horizontal="left" vertical="center" wrapText="1"/>
    </xf>
    <xf numFmtId="49" fontId="29" fillId="0" borderId="0" xfId="0" applyNumberFormat="1" applyFont="1" applyFill="1" applyBorder="1" applyAlignment="1" applyProtection="1">
      <alignment horizontal="center" vertical="center"/>
    </xf>
    <xf numFmtId="0" fontId="29" fillId="2" borderId="0" xfId="0" applyFont="1" applyFill="1" applyBorder="1" applyProtection="1"/>
    <xf numFmtId="0" fontId="1" fillId="2" borderId="0" xfId="0" applyFont="1" applyFill="1" applyBorder="1" applyAlignment="1" applyProtection="1">
      <alignment horizontal="center" vertical="center" wrapText="1"/>
    </xf>
    <xf numFmtId="0" fontId="1" fillId="2" borderId="0" xfId="0" applyFont="1" applyFill="1" applyProtection="1"/>
    <xf numFmtId="0" fontId="1" fillId="2" borderId="0" xfId="0" applyFont="1" applyFill="1" applyAlignment="1" applyProtection="1">
      <alignment horizontal="left" vertical="center"/>
    </xf>
    <xf numFmtId="0" fontId="29" fillId="2" borderId="0" xfId="0" applyFont="1" applyFill="1" applyAlignment="1" applyProtection="1">
      <alignment vertical="center" wrapText="1"/>
    </xf>
    <xf numFmtId="0" fontId="29" fillId="2" borderId="0" xfId="0" applyFont="1" applyFill="1" applyBorder="1" applyAlignment="1" applyProtection="1">
      <alignment horizontal="center" wrapText="1"/>
    </xf>
    <xf numFmtId="0" fontId="29" fillId="2" borderId="0" xfId="0" applyFont="1" applyFill="1" applyProtection="1"/>
    <xf numFmtId="0" fontId="28" fillId="2" borderId="0" xfId="0" applyFont="1" applyFill="1" applyAlignment="1" applyProtection="1">
      <alignment horizontal="center" vertical="center" wrapText="1"/>
    </xf>
    <xf numFmtId="0" fontId="28" fillId="2" borderId="0" xfId="0" applyFont="1" applyFill="1" applyAlignment="1" applyProtection="1">
      <alignment horizontal="center" wrapText="1"/>
    </xf>
    <xf numFmtId="0" fontId="29" fillId="2" borderId="0" xfId="0" applyFont="1" applyFill="1" applyAlignment="1" applyProtection="1">
      <alignment horizontal="center" wrapText="1"/>
    </xf>
    <xf numFmtId="0" fontId="0" fillId="2" borderId="0" xfId="0" applyFill="1" applyAlignment="1" applyProtection="1">
      <alignment horizontal="left"/>
    </xf>
    <xf numFmtId="0" fontId="0" fillId="0" borderId="0" xfId="0" applyFont="1" applyProtection="1"/>
    <xf numFmtId="0" fontId="26" fillId="2" borderId="0" xfId="0" applyFont="1" applyFill="1" applyProtection="1"/>
    <xf numFmtId="0" fontId="1" fillId="2" borderId="0" xfId="0" applyFont="1" applyFill="1" applyBorder="1" applyAlignment="1" applyProtection="1">
      <alignment horizontal="left" wrapText="1"/>
    </xf>
    <xf numFmtId="49" fontId="1" fillId="3" borderId="7" xfId="0" applyNumberFormat="1" applyFont="1" applyFill="1" applyBorder="1" applyAlignment="1" applyProtection="1">
      <alignment horizontal="center" vertical="center"/>
    </xf>
    <xf numFmtId="49" fontId="1" fillId="3"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65" fontId="1"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65" fontId="3" fillId="3" borderId="8" xfId="0" applyNumberFormat="1" applyFont="1" applyFill="1" applyBorder="1" applyAlignment="1" applyProtection="1">
      <alignment horizontal="center" vertical="center"/>
    </xf>
    <xf numFmtId="0" fontId="28" fillId="2" borderId="8" xfId="0" applyFont="1" applyFill="1" applyBorder="1" applyAlignment="1" applyProtection="1">
      <alignment horizontal="left"/>
    </xf>
    <xf numFmtId="0" fontId="1" fillId="2" borderId="8" xfId="0" applyFont="1" applyFill="1" applyBorder="1" applyAlignment="1" applyProtection="1">
      <alignment wrapText="1"/>
    </xf>
    <xf numFmtId="0" fontId="6" fillId="2" borderId="0" xfId="0" applyFont="1" applyFill="1" applyBorder="1" applyAlignment="1" applyProtection="1">
      <alignment horizontal="left" vertical="center"/>
    </xf>
    <xf numFmtId="0" fontId="34" fillId="4" borderId="8" xfId="0" applyFont="1" applyFill="1" applyBorder="1" applyAlignment="1" applyProtection="1">
      <alignment horizontal="right"/>
    </xf>
    <xf numFmtId="0" fontId="34" fillId="5" borderId="8" xfId="0" applyFont="1" applyFill="1" applyBorder="1" applyAlignment="1" applyProtection="1">
      <alignment horizontal="right"/>
    </xf>
    <xf numFmtId="0" fontId="34" fillId="6" borderId="8" xfId="0" applyFont="1" applyFill="1" applyBorder="1" applyAlignment="1" applyProtection="1">
      <alignment horizontal="right"/>
    </xf>
    <xf numFmtId="0" fontId="1" fillId="2" borderId="0" xfId="0" applyFont="1" applyFill="1" applyAlignment="1" applyProtection="1">
      <alignment horizontal="center"/>
    </xf>
    <xf numFmtId="0" fontId="32" fillId="2" borderId="0" xfId="0" applyFont="1" applyFill="1" applyAlignment="1" applyProtection="1">
      <alignment horizontal="left" vertical="center"/>
    </xf>
    <xf numFmtId="2" fontId="1" fillId="2" borderId="0" xfId="0" applyNumberFormat="1" applyFont="1" applyFill="1" applyBorder="1" applyAlignment="1" applyProtection="1">
      <alignment vertical="center" wrapText="1"/>
    </xf>
    <xf numFmtId="2" fontId="2" fillId="2" borderId="0" xfId="0" applyNumberFormat="1" applyFont="1" applyFill="1" applyBorder="1" applyAlignment="1" applyProtection="1">
      <alignment vertical="center" wrapText="1"/>
    </xf>
    <xf numFmtId="0" fontId="1" fillId="2" borderId="0" xfId="0" applyFont="1" applyFill="1" applyAlignment="1" applyProtection="1">
      <alignment vertical="center" wrapText="1"/>
    </xf>
    <xf numFmtId="0" fontId="0" fillId="7" borderId="9" xfId="0" applyFill="1" applyBorder="1"/>
    <xf numFmtId="0" fontId="35" fillId="7" borderId="10" xfId="0" applyFont="1" applyFill="1" applyBorder="1" applyAlignment="1">
      <alignment horizontal="center"/>
    </xf>
    <xf numFmtId="0" fontId="35" fillId="7" borderId="11" xfId="0" applyFont="1" applyFill="1" applyBorder="1" applyAlignment="1">
      <alignment horizontal="center"/>
    </xf>
    <xf numFmtId="0" fontId="0" fillId="7" borderId="12" xfId="0" applyFill="1" applyBorder="1"/>
    <xf numFmtId="0" fontId="0" fillId="7" borderId="14" xfId="0" applyFill="1" applyBorder="1"/>
    <xf numFmtId="0" fontId="0" fillId="7" borderId="15" xfId="0" applyFill="1" applyBorder="1"/>
    <xf numFmtId="0" fontId="0" fillId="7" borderId="16" xfId="0" applyFill="1" applyBorder="1"/>
    <xf numFmtId="49" fontId="3" fillId="2" borderId="0" xfId="0" applyNumberFormat="1" applyFont="1" applyFill="1" applyAlignment="1" applyProtection="1">
      <alignment horizontal="center" vertical="center"/>
    </xf>
    <xf numFmtId="0" fontId="1" fillId="2" borderId="0" xfId="0" applyFont="1" applyFill="1" applyAlignment="1" applyProtection="1">
      <alignment vertical="center"/>
    </xf>
    <xf numFmtId="0" fontId="1" fillId="2" borderId="0" xfId="0" applyFont="1" applyFill="1" applyAlignment="1" applyProtection="1">
      <alignment horizontal="left" vertical="center" wrapText="1"/>
    </xf>
    <xf numFmtId="49" fontId="1" fillId="2" borderId="0" xfId="0" applyNumberFormat="1" applyFont="1" applyFill="1" applyBorder="1" applyAlignment="1" applyProtection="1">
      <alignment horizontal="center" vertical="center"/>
    </xf>
    <xf numFmtId="0" fontId="28" fillId="2" borderId="0" xfId="0" applyFont="1" applyFill="1" applyAlignment="1" applyProtection="1">
      <alignment horizontal="left" vertical="center"/>
      <protection locked="0"/>
    </xf>
    <xf numFmtId="0" fontId="28" fillId="2" borderId="0" xfId="0" applyFont="1" applyFill="1" applyAlignment="1" applyProtection="1">
      <alignment vertical="center"/>
      <protection locked="0"/>
    </xf>
    <xf numFmtId="0" fontId="28" fillId="2" borderId="0" xfId="0" applyFont="1" applyFill="1" applyAlignment="1" applyProtection="1">
      <alignment vertical="center" wrapText="1"/>
      <protection locked="0"/>
    </xf>
    <xf numFmtId="0" fontId="29" fillId="2" borderId="0"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9" fillId="2" borderId="0" xfId="0" applyFont="1" applyFill="1" applyAlignment="1" applyProtection="1">
      <alignment horizontal="center" vertical="center"/>
      <protection locked="0"/>
    </xf>
    <xf numFmtId="0" fontId="29" fillId="2" borderId="0" xfId="0" applyFont="1" applyFill="1" applyBorder="1" applyAlignment="1" applyProtection="1">
      <alignment horizontal="center" wrapText="1"/>
      <protection locked="0"/>
    </xf>
    <xf numFmtId="0" fontId="1" fillId="2" borderId="0" xfId="0" applyFont="1" applyFill="1" applyAlignment="1" applyProtection="1">
      <alignment horizontal="center"/>
      <protection locked="0"/>
    </xf>
    <xf numFmtId="0" fontId="29" fillId="2" borderId="0" xfId="0" applyFont="1" applyFill="1" applyAlignment="1" applyProtection="1">
      <alignment horizontal="center"/>
      <protection locked="0"/>
    </xf>
    <xf numFmtId="0" fontId="28" fillId="2" borderId="0" xfId="0" applyFont="1" applyFill="1" applyProtection="1">
      <protection locked="0"/>
    </xf>
    <xf numFmtId="0" fontId="29" fillId="2" borderId="0" xfId="0" applyFont="1" applyFill="1" applyBorder="1" applyAlignment="1" applyProtection="1">
      <alignment horizontal="center"/>
      <protection locked="0"/>
    </xf>
    <xf numFmtId="0" fontId="1" fillId="2" borderId="0" xfId="0" applyFont="1" applyFill="1" applyProtection="1">
      <protection locked="0"/>
    </xf>
    <xf numFmtId="0" fontId="36" fillId="2" borderId="0"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28" fillId="2" borderId="0" xfId="0" applyFont="1" applyFill="1" applyAlignment="1" applyProtection="1">
      <alignment horizontal="center" wrapText="1"/>
      <protection locked="0"/>
    </xf>
    <xf numFmtId="0" fontId="28" fillId="2" borderId="0" xfId="0" applyFont="1" applyFill="1" applyAlignment="1" applyProtection="1">
      <alignment horizontal="center"/>
      <protection locked="0"/>
    </xf>
    <xf numFmtId="0" fontId="29" fillId="2" borderId="0" xfId="0" applyFont="1" applyFill="1" applyProtection="1">
      <protection locked="0"/>
    </xf>
    <xf numFmtId="0" fontId="1" fillId="2" borderId="0" xfId="0" applyFont="1" applyFill="1" applyAlignment="1" applyProtection="1">
      <alignment horizontal="left" vertical="center"/>
      <protection locked="0"/>
    </xf>
    <xf numFmtId="0" fontId="37" fillId="7" borderId="15" xfId="0" applyFont="1" applyFill="1" applyBorder="1" applyAlignment="1">
      <alignment vertical="center"/>
    </xf>
    <xf numFmtId="0" fontId="4" fillId="2" borderId="0" xfId="0" applyFont="1" applyFill="1" applyBorder="1" applyProtection="1"/>
    <xf numFmtId="0" fontId="18" fillId="2" borderId="0" xfId="0" applyFont="1" applyFill="1" applyAlignment="1" applyProtection="1">
      <alignment horizontal="left" vertical="center"/>
    </xf>
    <xf numFmtId="0" fontId="36" fillId="8" borderId="0" xfId="0" applyFont="1" applyFill="1" applyAlignment="1" applyProtection="1">
      <alignment horizontal="left" vertical="center"/>
    </xf>
    <xf numFmtId="0" fontId="36" fillId="8" borderId="0" xfId="0" applyFont="1" applyFill="1" applyAlignment="1" applyProtection="1">
      <alignment horizontal="left" vertical="center" wrapText="1"/>
    </xf>
    <xf numFmtId="0" fontId="1" fillId="9" borderId="0" xfId="0" applyFont="1" applyFill="1" applyBorder="1" applyAlignment="1" applyProtection="1">
      <alignment vertical="center" wrapText="1"/>
    </xf>
    <xf numFmtId="49"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vertical="center" wrapText="1"/>
    </xf>
    <xf numFmtId="49" fontId="4" fillId="2" borderId="0" xfId="0" applyNumberFormat="1" applyFont="1" applyFill="1" applyBorder="1" applyAlignment="1" applyProtection="1">
      <alignment horizontal="center" vertical="center" wrapText="1"/>
    </xf>
    <xf numFmtId="49" fontId="1" fillId="9" borderId="0" xfId="0" applyNumberFormat="1" applyFont="1" applyFill="1" applyBorder="1" applyAlignment="1" applyProtection="1">
      <alignment horizontal="center" vertical="center" wrapText="1"/>
    </xf>
    <xf numFmtId="0" fontId="36" fillId="2" borderId="0" xfId="0" applyFont="1" applyFill="1" applyAlignment="1" applyProtection="1">
      <alignment horizontal="left" vertical="center"/>
    </xf>
    <xf numFmtId="0" fontId="36" fillId="2" borderId="0" xfId="0" applyFont="1" applyFill="1" applyAlignment="1" applyProtection="1">
      <alignment horizontal="left" vertical="center" wrapText="1"/>
    </xf>
    <xf numFmtId="0" fontId="4" fillId="10" borderId="17" xfId="0" applyFont="1" applyFill="1" applyBorder="1" applyAlignment="1" applyProtection="1">
      <alignment horizontal="left" vertical="center"/>
    </xf>
    <xf numFmtId="49" fontId="4" fillId="10" borderId="17" xfId="0" applyNumberFormat="1" applyFont="1" applyFill="1" applyBorder="1" applyAlignment="1" applyProtection="1">
      <alignment horizontal="center" vertical="center"/>
    </xf>
    <xf numFmtId="0" fontId="4" fillId="10" borderId="0" xfId="0" applyFont="1" applyFill="1" applyBorder="1" applyAlignment="1" applyProtection="1">
      <alignment vertical="center" wrapText="1"/>
    </xf>
    <xf numFmtId="49" fontId="4" fillId="10" borderId="17" xfId="0" applyNumberFormat="1" applyFont="1" applyFill="1" applyBorder="1" applyAlignment="1" applyProtection="1">
      <alignment horizontal="center" vertical="center" wrapText="1"/>
    </xf>
    <xf numFmtId="0" fontId="4" fillId="10" borderId="17" xfId="0" applyFont="1" applyFill="1" applyBorder="1" applyAlignment="1" applyProtection="1">
      <alignment vertical="center" wrapText="1"/>
    </xf>
    <xf numFmtId="49" fontId="1" fillId="9" borderId="0" xfId="0" applyNumberFormat="1" applyFont="1" applyFill="1" applyBorder="1" applyAlignment="1" applyProtection="1">
      <alignment horizontal="center" vertical="center"/>
    </xf>
    <xf numFmtId="0" fontId="1" fillId="2" borderId="2" xfId="0" applyFont="1" applyFill="1" applyBorder="1" applyAlignment="1" applyProtection="1">
      <alignment vertical="center" wrapText="1"/>
    </xf>
    <xf numFmtId="0" fontId="1" fillId="2" borderId="18" xfId="0" applyFont="1" applyFill="1" applyBorder="1" applyAlignment="1" applyProtection="1">
      <alignment vertical="center" wrapText="1"/>
    </xf>
    <xf numFmtId="2" fontId="1" fillId="2" borderId="2" xfId="0" applyNumberFormat="1" applyFont="1" applyFill="1" applyBorder="1" applyAlignment="1" applyProtection="1">
      <alignment vertical="center" wrapText="1"/>
    </xf>
    <xf numFmtId="0" fontId="1" fillId="2" borderId="0" xfId="0" applyFont="1" applyFill="1" applyBorder="1" applyAlignment="1" applyProtection="1">
      <alignment vertical="center"/>
    </xf>
    <xf numFmtId="0" fontId="1" fillId="0" borderId="2" xfId="0" applyNumberFormat="1" applyFont="1" applyFill="1" applyBorder="1" applyAlignment="1" applyProtection="1">
      <alignment vertical="center" wrapText="1"/>
    </xf>
    <xf numFmtId="0" fontId="1" fillId="0" borderId="0" xfId="0" applyNumberFormat="1" applyFont="1" applyFill="1" applyBorder="1" applyAlignment="1" applyProtection="1">
      <alignment vertical="center" wrapText="1"/>
    </xf>
    <xf numFmtId="0" fontId="1" fillId="0" borderId="2" xfId="0" applyFont="1" applyFill="1" applyBorder="1" applyAlignment="1" applyProtection="1">
      <alignment vertical="center" wrapText="1"/>
    </xf>
    <xf numFmtId="0" fontId="1" fillId="2" borderId="2" xfId="0" applyNumberFormat="1" applyFont="1" applyFill="1" applyBorder="1" applyAlignment="1" applyProtection="1">
      <alignment vertical="center" wrapText="1"/>
    </xf>
    <xf numFmtId="0" fontId="38" fillId="2" borderId="0" xfId="0" applyFont="1" applyFill="1" applyProtection="1"/>
    <xf numFmtId="0" fontId="0" fillId="2" borderId="0" xfId="0" applyFont="1" applyFill="1" applyAlignment="1" applyProtection="1">
      <alignment wrapText="1" readingOrder="1"/>
    </xf>
    <xf numFmtId="0" fontId="0" fillId="2" borderId="0" xfId="0" applyFont="1" applyFill="1" applyProtection="1"/>
    <xf numFmtId="0" fontId="30" fillId="2" borderId="0" xfId="0" applyFont="1" applyFill="1" applyAlignment="1" applyProtection="1">
      <alignment vertical="center" wrapText="1" readingOrder="1"/>
    </xf>
    <xf numFmtId="0" fontId="0" fillId="2" borderId="0" xfId="0" applyFont="1" applyFill="1" applyProtection="1">
      <protection locked="0"/>
    </xf>
    <xf numFmtId="0" fontId="0" fillId="2" borderId="0" xfId="0" applyFont="1" applyFill="1" applyAlignment="1" applyProtection="1">
      <alignment wrapText="1" readingOrder="1"/>
      <protection locked="0"/>
    </xf>
    <xf numFmtId="0" fontId="39" fillId="2" borderId="0" xfId="0" applyFont="1" applyFill="1" applyAlignment="1" applyProtection="1">
      <alignment vertical="center"/>
    </xf>
    <xf numFmtId="0" fontId="26" fillId="2" borderId="0" xfId="0" applyFont="1" applyFill="1" applyProtection="1">
      <protection locked="0"/>
    </xf>
    <xf numFmtId="0" fontId="24" fillId="2" borderId="0" xfId="0" applyFont="1" applyFill="1" applyAlignment="1" applyProtection="1">
      <alignment vertical="center"/>
    </xf>
    <xf numFmtId="0" fontId="26" fillId="2" borderId="0" xfId="0" applyFont="1" applyFill="1" applyAlignment="1" applyProtection="1">
      <alignment wrapText="1" readingOrder="1"/>
      <protection locked="0"/>
    </xf>
    <xf numFmtId="0" fontId="6" fillId="2" borderId="0" xfId="0" applyFont="1" applyFill="1" applyBorder="1" applyProtection="1"/>
    <xf numFmtId="0" fontId="0" fillId="2" borderId="0" xfId="0" applyFont="1" applyFill="1" applyAlignment="1" applyProtection="1">
      <alignment vertical="center"/>
    </xf>
    <xf numFmtId="0" fontId="40" fillId="2" borderId="0" xfId="0" applyFont="1" applyFill="1" applyAlignment="1" applyProtection="1">
      <alignment vertical="center"/>
    </xf>
    <xf numFmtId="0" fontId="41" fillId="2" borderId="0" xfId="0" applyFont="1" applyFill="1" applyAlignment="1" applyProtection="1">
      <alignment vertical="center"/>
    </xf>
    <xf numFmtId="0" fontId="0" fillId="0" borderId="0" xfId="0" applyFont="1" applyFill="1" applyProtection="1"/>
    <xf numFmtId="0" fontId="0" fillId="0" borderId="0" xfId="0" applyFont="1" applyFill="1" applyProtection="1">
      <protection locked="0"/>
    </xf>
    <xf numFmtId="0" fontId="6" fillId="2" borderId="0" xfId="0" applyFont="1" applyFill="1" applyBorder="1" applyAlignment="1" applyProtection="1">
      <alignment vertical="center"/>
    </xf>
    <xf numFmtId="0" fontId="42" fillId="2" borderId="0" xfId="0" applyFont="1" applyFill="1" applyBorder="1" applyAlignment="1" applyProtection="1">
      <alignment horizontal="right" vertical="center"/>
    </xf>
    <xf numFmtId="0" fontId="26" fillId="2" borderId="0" xfId="0" applyFont="1" applyFill="1" applyBorder="1" applyAlignment="1" applyProtection="1">
      <alignment vertical="center"/>
    </xf>
    <xf numFmtId="0" fontId="43" fillId="2" borderId="0" xfId="0" applyFont="1" applyFill="1" applyBorder="1" applyAlignment="1" applyProtection="1">
      <alignment horizontal="right" vertical="center"/>
    </xf>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horizontal="right" vertical="center" wrapText="1"/>
    </xf>
    <xf numFmtId="0" fontId="44" fillId="2" borderId="0" xfId="0" applyFont="1" applyFill="1" applyBorder="1" applyAlignment="1" applyProtection="1">
      <alignment vertical="center"/>
    </xf>
    <xf numFmtId="0" fontId="44" fillId="2" borderId="0" xfId="0" applyFont="1" applyFill="1" applyBorder="1" applyAlignment="1" applyProtection="1">
      <alignment horizontal="left" vertical="center" wrapText="1"/>
    </xf>
    <xf numFmtId="0" fontId="26" fillId="2" borderId="0" xfId="0" applyFont="1" applyFill="1" applyBorder="1" applyProtection="1">
      <protection locked="0"/>
    </xf>
    <xf numFmtId="0" fontId="26" fillId="0" borderId="0" xfId="0" applyFont="1" applyFill="1" applyBorder="1" applyProtection="1">
      <protection locked="0"/>
    </xf>
    <xf numFmtId="0" fontId="26" fillId="2" borderId="0" xfId="0" applyFont="1" applyFill="1" applyBorder="1" applyAlignment="1" applyProtection="1">
      <alignment wrapText="1" readingOrder="1"/>
      <protection locked="0"/>
    </xf>
    <xf numFmtId="0" fontId="28" fillId="2" borderId="19" xfId="0" applyFont="1" applyFill="1" applyBorder="1" applyAlignment="1" applyProtection="1">
      <alignment horizontal="left" vertical="center" wrapText="1"/>
    </xf>
    <xf numFmtId="2" fontId="28" fillId="2" borderId="19" xfId="0" applyNumberFormat="1"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164" fontId="9" fillId="9" borderId="19"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0" fillId="2" borderId="0" xfId="0" applyFont="1" applyFill="1"/>
    <xf numFmtId="0" fontId="0" fillId="2" borderId="0" xfId="0" applyFont="1" applyFill="1" applyAlignment="1">
      <alignment horizontal="center"/>
    </xf>
    <xf numFmtId="0" fontId="47" fillId="2" borderId="0" xfId="0" applyFont="1" applyFill="1" applyAlignment="1">
      <alignment horizontal="center"/>
    </xf>
    <xf numFmtId="0" fontId="9" fillId="12" borderId="19" xfId="0" applyFont="1" applyFill="1" applyBorder="1" applyAlignment="1" applyProtection="1">
      <alignment vertical="center"/>
    </xf>
    <xf numFmtId="49" fontId="6" fillId="2" borderId="19" xfId="0" applyNumberFormat="1" applyFont="1" applyFill="1" applyBorder="1" applyAlignment="1" applyProtection="1">
      <alignment horizontal="right" vertical="center"/>
    </xf>
    <xf numFmtId="0" fontId="6" fillId="2" borderId="19" xfId="0" applyFont="1" applyFill="1" applyBorder="1" applyAlignment="1" applyProtection="1">
      <alignment horizontal="right" vertical="center"/>
    </xf>
    <xf numFmtId="49" fontId="9" fillId="12" borderId="19" xfId="0" applyNumberFormat="1" applyFont="1" applyFill="1" applyBorder="1" applyAlignment="1" applyProtection="1">
      <alignment horizontal="right" vertical="center"/>
    </xf>
    <xf numFmtId="0" fontId="9" fillId="12" borderId="19" xfId="0" applyNumberFormat="1" applyFont="1" applyFill="1" applyBorder="1" applyAlignment="1" applyProtection="1">
      <alignment horizontal="right" vertical="center"/>
    </xf>
    <xf numFmtId="0" fontId="9" fillId="12" borderId="19" xfId="0" applyFont="1" applyFill="1" applyBorder="1" applyAlignment="1" applyProtection="1">
      <alignment horizontal="left" vertical="center"/>
    </xf>
    <xf numFmtId="0" fontId="9" fillId="12" borderId="19" xfId="0" applyFont="1" applyFill="1" applyBorder="1" applyAlignment="1" applyProtection="1">
      <alignment horizontal="left" vertical="center" wrapText="1"/>
    </xf>
    <xf numFmtId="0" fontId="6" fillId="2" borderId="19" xfId="0" applyFont="1" applyFill="1" applyBorder="1" applyAlignment="1" applyProtection="1">
      <alignment horizontal="right" vertical="center" wrapText="1"/>
    </xf>
    <xf numFmtId="0" fontId="6" fillId="12" borderId="19" xfId="0" applyFont="1" applyFill="1" applyBorder="1" applyAlignment="1" applyProtection="1">
      <alignment vertical="center"/>
    </xf>
    <xf numFmtId="0" fontId="6" fillId="12" borderId="19" xfId="0" applyFont="1" applyFill="1" applyBorder="1" applyAlignment="1" applyProtection="1">
      <alignment horizontal="left" vertical="center"/>
    </xf>
    <xf numFmtId="0" fontId="9" fillId="12" borderId="19" xfId="0" applyFont="1" applyFill="1" applyBorder="1" applyAlignment="1" applyProtection="1">
      <alignment vertical="center" wrapText="1"/>
    </xf>
    <xf numFmtId="0" fontId="26" fillId="11" borderId="20"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6" fillId="11" borderId="20" xfId="0" applyFont="1" applyFill="1" applyBorder="1" applyAlignment="1" applyProtection="1">
      <alignment horizontal="left" vertical="center" wrapText="1"/>
      <protection locked="0"/>
    </xf>
    <xf numFmtId="0" fontId="28" fillId="2" borderId="21" xfId="0" applyFont="1" applyFill="1" applyBorder="1" applyAlignment="1">
      <alignment horizontal="center" vertical="center"/>
    </xf>
    <xf numFmtId="0" fontId="1" fillId="2" borderId="21" xfId="0" applyFont="1" applyFill="1" applyBorder="1" applyAlignment="1">
      <alignment horizontal="left" wrapText="1"/>
    </xf>
    <xf numFmtId="1" fontId="28" fillId="2" borderId="21" xfId="0" applyNumberFormat="1" applyFont="1" applyFill="1" applyBorder="1" applyAlignment="1">
      <alignment horizontal="center" vertical="center"/>
    </xf>
    <xf numFmtId="1" fontId="28" fillId="10" borderId="21" xfId="0" applyNumberFormat="1" applyFont="1" applyFill="1" applyBorder="1" applyAlignment="1">
      <alignment horizontal="center" vertical="center"/>
    </xf>
    <xf numFmtId="1" fontId="28" fillId="2" borderId="21" xfId="2" applyNumberFormat="1" applyFont="1" applyFill="1" applyBorder="1" applyAlignment="1">
      <alignment horizontal="center" vertical="center"/>
    </xf>
    <xf numFmtId="0" fontId="1" fillId="2" borderId="21" xfId="0" applyFont="1" applyFill="1" applyBorder="1" applyAlignment="1">
      <alignment horizontal="center" vertical="center" wrapText="1"/>
    </xf>
    <xf numFmtId="1" fontId="28" fillId="13" borderId="21" xfId="0" applyNumberFormat="1" applyFont="1" applyFill="1" applyBorder="1" applyAlignment="1">
      <alignment horizontal="center" vertical="center"/>
    </xf>
    <xf numFmtId="0" fontId="28" fillId="13" borderId="21" xfId="0" applyFont="1" applyFill="1" applyBorder="1" applyAlignment="1">
      <alignment horizontal="center" vertical="center"/>
    </xf>
    <xf numFmtId="49" fontId="1" fillId="2" borderId="21" xfId="0" applyNumberFormat="1" applyFont="1" applyFill="1" applyBorder="1" applyAlignment="1">
      <alignment horizontal="center" vertical="center" wrapText="1"/>
    </xf>
    <xf numFmtId="0" fontId="1" fillId="2" borderId="21" xfId="0" applyFont="1" applyFill="1" applyBorder="1" applyAlignment="1">
      <alignment horizontal="left" vertical="center" wrapText="1"/>
    </xf>
    <xf numFmtId="0" fontId="28" fillId="2" borderId="21" xfId="0" applyFont="1" applyFill="1" applyBorder="1" applyAlignment="1">
      <alignment horizontal="left" vertical="center" wrapText="1"/>
    </xf>
    <xf numFmtId="0" fontId="40" fillId="2" borderId="0" xfId="0" applyFont="1" applyFill="1" applyAlignment="1">
      <alignment horizontal="left"/>
    </xf>
    <xf numFmtId="0" fontId="0" fillId="2" borderId="0" xfId="0" applyFont="1" applyFill="1" applyAlignment="1">
      <alignment horizontal="left" vertical="center"/>
    </xf>
    <xf numFmtId="0" fontId="28" fillId="10" borderId="21" xfId="0" applyFont="1" applyFill="1" applyBorder="1" applyAlignment="1">
      <alignment horizontal="left" vertical="center"/>
    </xf>
    <xf numFmtId="0" fontId="28" fillId="10" borderId="21" xfId="0" applyFont="1" applyFill="1" applyBorder="1" applyAlignment="1">
      <alignment horizontal="center"/>
    </xf>
    <xf numFmtId="0" fontId="28" fillId="10" borderId="21" xfId="0" applyFont="1" applyFill="1" applyBorder="1" applyAlignment="1">
      <alignment horizontal="left"/>
    </xf>
    <xf numFmtId="0" fontId="31" fillId="2" borderId="0" xfId="0" applyFont="1" applyFill="1" applyBorder="1" applyAlignment="1" applyProtection="1">
      <alignment horizontal="center" vertical="center"/>
    </xf>
    <xf numFmtId="49" fontId="48" fillId="2" borderId="0" xfId="1" applyNumberFormat="1" applyFont="1" applyFill="1" applyAlignment="1" applyProtection="1">
      <alignment horizontal="center" vertical="center"/>
      <protection locked="0"/>
    </xf>
    <xf numFmtId="49" fontId="28" fillId="2" borderId="0" xfId="0" applyNumberFormat="1" applyFont="1" applyFill="1" applyAlignment="1" applyProtection="1">
      <alignment horizontal="center" vertical="center"/>
      <protection locked="0"/>
    </xf>
    <xf numFmtId="0" fontId="26" fillId="2" borderId="0" xfId="0" applyFont="1" applyFill="1" applyBorder="1" applyProtection="1"/>
    <xf numFmtId="49" fontId="31" fillId="2" borderId="0" xfId="0" applyNumberFormat="1" applyFont="1" applyFill="1" applyBorder="1" applyAlignment="1" applyProtection="1">
      <alignment horizontal="center" vertical="center"/>
    </xf>
    <xf numFmtId="0" fontId="49" fillId="8" borderId="0" xfId="0" applyFont="1" applyFill="1" applyBorder="1" applyAlignment="1" applyProtection="1">
      <alignment vertical="center"/>
    </xf>
    <xf numFmtId="0" fontId="50" fillId="8" borderId="22" xfId="0" applyFont="1" applyFill="1" applyBorder="1" applyAlignment="1" applyProtection="1">
      <alignment horizontal="center" vertical="center"/>
    </xf>
    <xf numFmtId="49" fontId="50" fillId="8" borderId="22" xfId="0" applyNumberFormat="1"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49" fontId="3" fillId="2" borderId="22" xfId="0" applyNumberFormat="1" applyFont="1" applyFill="1" applyBorder="1" applyAlignment="1" applyProtection="1">
      <alignment horizontal="center" vertical="center"/>
    </xf>
    <xf numFmtId="49" fontId="28" fillId="0" borderId="22" xfId="0" applyNumberFormat="1" applyFont="1" applyBorder="1" applyAlignment="1" applyProtection="1">
      <alignment horizontal="center" vertical="center"/>
    </xf>
    <xf numFmtId="49" fontId="28" fillId="2" borderId="22" xfId="0" applyNumberFormat="1" applyFont="1" applyFill="1" applyBorder="1" applyAlignment="1" applyProtection="1">
      <alignment horizontal="center" vertical="center"/>
    </xf>
    <xf numFmtId="0" fontId="28" fillId="2" borderId="22" xfId="0" applyFont="1" applyFill="1" applyBorder="1" applyAlignment="1" applyProtection="1">
      <alignment horizontal="center" vertical="center"/>
    </xf>
    <xf numFmtId="1" fontId="28" fillId="11" borderId="22" xfId="0" applyNumberFormat="1" applyFont="1" applyFill="1" applyBorder="1" applyAlignment="1" applyProtection="1">
      <alignment horizontal="center" vertical="center"/>
      <protection locked="0"/>
    </xf>
    <xf numFmtId="0" fontId="28" fillId="2" borderId="22" xfId="0" applyFont="1" applyFill="1" applyBorder="1" applyAlignment="1" applyProtection="1">
      <alignment horizontal="center" vertical="center" wrapText="1"/>
    </xf>
    <xf numFmtId="0" fontId="28" fillId="2" borderId="22" xfId="0" applyFont="1" applyFill="1" applyBorder="1" applyAlignment="1" applyProtection="1">
      <alignment vertical="center" wrapText="1"/>
    </xf>
    <xf numFmtId="0" fontId="45" fillId="2" borderId="22" xfId="0" applyFont="1" applyFill="1" applyBorder="1" applyAlignment="1" applyProtection="1">
      <alignment vertical="center" wrapText="1"/>
    </xf>
    <xf numFmtId="2" fontId="28" fillId="2" borderId="22" xfId="0" applyNumberFormat="1" applyFont="1" applyFill="1" applyBorder="1" applyAlignment="1" applyProtection="1">
      <alignment vertical="center" wrapText="1"/>
    </xf>
    <xf numFmtId="0" fontId="45" fillId="2" borderId="22" xfId="0" applyFont="1" applyFill="1" applyBorder="1" applyAlignment="1" applyProtection="1">
      <alignment horizontal="center" vertical="center"/>
    </xf>
    <xf numFmtId="0" fontId="45" fillId="2" borderId="22" xfId="0" applyNumberFormat="1"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1" fillId="2" borderId="0" xfId="0" applyFont="1" applyFill="1" applyAlignment="1" applyProtection="1">
      <alignment vertical="center"/>
    </xf>
    <xf numFmtId="0" fontId="49" fillId="8" borderId="0" xfId="0" applyFont="1" applyFill="1" applyBorder="1" applyAlignment="1" applyProtection="1">
      <alignment horizontal="left" vertical="center"/>
    </xf>
    <xf numFmtId="0" fontId="31" fillId="2" borderId="0" xfId="0" applyFont="1" applyFill="1" applyBorder="1" applyAlignment="1" applyProtection="1">
      <alignment horizontal="left" vertical="center"/>
    </xf>
    <xf numFmtId="0" fontId="28" fillId="2" borderId="0" xfId="0" applyFont="1" applyFill="1" applyAlignment="1" applyProtection="1">
      <alignment horizontal="left"/>
      <protection locked="0"/>
    </xf>
    <xf numFmtId="0" fontId="36" fillId="8" borderId="22" xfId="0" applyFont="1" applyFill="1" applyBorder="1" applyAlignment="1" applyProtection="1">
      <alignment horizontal="center" vertical="center"/>
    </xf>
    <xf numFmtId="49" fontId="36" fillId="8" borderId="22" xfId="0" applyNumberFormat="1" applyFont="1" applyFill="1" applyBorder="1" applyAlignment="1" applyProtection="1">
      <alignment horizontal="center" vertical="center"/>
    </xf>
    <xf numFmtId="0" fontId="0" fillId="2" borderId="0" xfId="0" applyFill="1" applyAlignment="1" applyProtection="1">
      <alignment vertical="center"/>
      <protection locked="0"/>
    </xf>
    <xf numFmtId="0" fontId="0" fillId="2" borderId="0" xfId="0" applyFill="1" applyAlignment="1" applyProtection="1">
      <alignment vertical="center"/>
    </xf>
    <xf numFmtId="0" fontId="0" fillId="2" borderId="0" xfId="0" applyFill="1" applyBorder="1" applyAlignment="1" applyProtection="1">
      <alignment vertical="center"/>
    </xf>
    <xf numFmtId="0" fontId="0" fillId="2" borderId="0" xfId="0" applyFill="1" applyAlignment="1" applyProtection="1">
      <alignment vertical="center" wrapText="1"/>
    </xf>
    <xf numFmtId="0" fontId="3" fillId="2" borderId="1" xfId="0" applyFont="1" applyFill="1" applyBorder="1" applyAlignment="1" applyProtection="1">
      <alignment horizontal="left" vertical="center" wrapText="1"/>
    </xf>
    <xf numFmtId="0" fontId="0" fillId="2" borderId="0" xfId="0" applyFill="1" applyBorder="1" applyAlignment="1" applyProtection="1">
      <alignment vertical="center" wrapText="1"/>
    </xf>
    <xf numFmtId="0" fontId="0" fillId="2" borderId="0" xfId="0" applyFill="1" applyAlignment="1" applyProtection="1">
      <alignment wrapText="1"/>
      <protection locked="0"/>
    </xf>
    <xf numFmtId="0" fontId="0" fillId="2" borderId="0" xfId="0" applyFill="1" applyAlignment="1" applyProtection="1">
      <alignment wrapText="1"/>
    </xf>
    <xf numFmtId="0" fontId="3" fillId="2" borderId="1" xfId="0" applyFont="1" applyFill="1" applyBorder="1" applyAlignment="1" applyProtection="1">
      <alignment horizontal="left" wrapText="1"/>
    </xf>
    <xf numFmtId="0" fontId="0" fillId="2" borderId="0" xfId="0" applyFill="1" applyAlignment="1" applyProtection="1">
      <alignment horizontal="left" wrapText="1"/>
    </xf>
    <xf numFmtId="0" fontId="0" fillId="2" borderId="0" xfId="0" applyFill="1" applyBorder="1" applyAlignment="1" applyProtection="1">
      <alignment wrapText="1"/>
    </xf>
    <xf numFmtId="0" fontId="3" fillId="2" borderId="22" xfId="0" applyFont="1" applyFill="1" applyBorder="1" applyAlignment="1" applyProtection="1">
      <alignment horizontal="left" wrapText="1"/>
    </xf>
    <xf numFmtId="0" fontId="36" fillId="2" borderId="22" xfId="0" applyFont="1" applyFill="1" applyBorder="1" applyAlignment="1" applyProtection="1">
      <alignment horizontal="center" vertical="center" wrapText="1"/>
    </xf>
    <xf numFmtId="49" fontId="3" fillId="2" borderId="22" xfId="0" applyNumberFormat="1" applyFont="1" applyFill="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49" fontId="28" fillId="2" borderId="22" xfId="0" applyNumberFormat="1" applyFont="1" applyFill="1" applyBorder="1" applyAlignment="1" applyProtection="1">
      <alignment horizontal="center" vertical="center" wrapText="1"/>
    </xf>
    <xf numFmtId="1" fontId="28" fillId="11" borderId="22" xfId="0" applyNumberFormat="1" applyFont="1" applyFill="1" applyBorder="1" applyAlignment="1" applyProtection="1">
      <alignment horizontal="center" vertical="center" wrapText="1"/>
      <protection locked="0"/>
    </xf>
    <xf numFmtId="49" fontId="0" fillId="2" borderId="0" xfId="0" applyNumberFormat="1" applyFill="1" applyAlignment="1" applyProtection="1">
      <alignment horizontal="center" vertical="center" wrapText="1"/>
    </xf>
    <xf numFmtId="0" fontId="50" fillId="8" borderId="22" xfId="0" applyFont="1" applyFill="1" applyBorder="1" applyAlignment="1" applyProtection="1">
      <alignment horizontal="center" vertical="center" wrapText="1"/>
    </xf>
    <xf numFmtId="49" fontId="50" fillId="8" borderId="22" xfId="0" applyNumberFormat="1" applyFont="1" applyFill="1" applyBorder="1" applyAlignment="1" applyProtection="1">
      <alignment horizontal="center" vertical="center" wrapText="1"/>
    </xf>
    <xf numFmtId="0" fontId="45" fillId="2" borderId="22" xfId="0" applyNumberFormat="1" applyFont="1" applyFill="1" applyBorder="1" applyAlignment="1" applyProtection="1">
      <alignment horizontal="center" vertical="center" wrapText="1"/>
    </xf>
    <xf numFmtId="0" fontId="39" fillId="2" borderId="0" xfId="0" applyFont="1" applyFill="1" applyAlignment="1" applyProtection="1">
      <alignment vertical="center" wrapText="1"/>
      <protection locked="0"/>
    </xf>
    <xf numFmtId="0" fontId="39" fillId="2" borderId="0" xfId="0" applyFont="1" applyFill="1" applyAlignment="1" applyProtection="1">
      <alignment vertical="center" wrapText="1"/>
    </xf>
    <xf numFmtId="0" fontId="0" fillId="2" borderId="0" xfId="0" applyFill="1" applyAlignment="1" applyProtection="1">
      <alignment vertical="center" wrapText="1"/>
      <protection locked="0"/>
    </xf>
    <xf numFmtId="0" fontId="4" fillId="2" borderId="0" xfId="0" applyFont="1" applyFill="1" applyBorder="1" applyAlignment="1" applyProtection="1">
      <alignment horizontal="left" vertical="center"/>
    </xf>
    <xf numFmtId="0" fontId="47" fillId="0" borderId="0" xfId="0" applyFont="1" applyAlignment="1" applyProtection="1">
      <alignment horizontal="left"/>
    </xf>
    <xf numFmtId="0" fontId="47" fillId="0" borderId="0" xfId="0" applyFont="1" applyProtection="1"/>
    <xf numFmtId="0" fontId="30" fillId="0" borderId="0" xfId="0" applyFont="1" applyAlignment="1" applyProtection="1">
      <alignment horizontal="left"/>
    </xf>
    <xf numFmtId="0" fontId="30" fillId="0" borderId="0" xfId="0" applyFont="1" applyProtection="1"/>
    <xf numFmtId="0" fontId="0" fillId="0" borderId="0" xfId="0" applyFont="1" applyAlignment="1" applyProtection="1">
      <alignment horizontal="left"/>
    </xf>
    <xf numFmtId="0" fontId="0" fillId="0" borderId="0" xfId="0" applyFont="1" applyAlignment="1" applyProtection="1">
      <alignment horizontal="justify"/>
    </xf>
    <xf numFmtId="0" fontId="51" fillId="2" borderId="0" xfId="0" applyFont="1" applyFill="1" applyBorder="1" applyAlignment="1" applyProtection="1">
      <alignment horizontal="left" vertical="center"/>
    </xf>
    <xf numFmtId="0" fontId="0" fillId="0" borderId="0" xfId="0" applyFont="1" applyAlignment="1" applyProtection="1">
      <alignment vertical="center"/>
    </xf>
    <xf numFmtId="0" fontId="52" fillId="0" borderId="0" xfId="0" applyFont="1" applyAlignment="1" applyProtection="1">
      <alignment horizontal="center"/>
    </xf>
    <xf numFmtId="0" fontId="26" fillId="0" borderId="0" xfId="0" applyFont="1" applyProtection="1"/>
    <xf numFmtId="0" fontId="26" fillId="2" borderId="0" xfId="0" applyFont="1" applyFill="1" applyAlignment="1" applyProtection="1"/>
    <xf numFmtId="0" fontId="26" fillId="0" borderId="0" xfId="0" applyFont="1" applyAlignment="1" applyProtection="1">
      <alignment horizontal="left" vertical="center"/>
    </xf>
    <xf numFmtId="0" fontId="26" fillId="0" borderId="0" xfId="0" applyFont="1" applyAlignment="1" applyProtection="1">
      <alignment vertical="center"/>
    </xf>
    <xf numFmtId="0" fontId="9" fillId="2" borderId="0" xfId="0" applyFont="1" applyFill="1" applyBorder="1" applyAlignment="1" applyProtection="1">
      <alignment horizontal="left" vertical="center"/>
    </xf>
    <xf numFmtId="0" fontId="26" fillId="2" borderId="0" xfId="0" applyFont="1" applyFill="1" applyAlignment="1" applyProtection="1">
      <alignment vertical="center"/>
    </xf>
    <xf numFmtId="0" fontId="39" fillId="0" borderId="0" xfId="0" applyFont="1" applyAlignment="1" applyProtection="1">
      <alignment horizontal="left" vertical="center"/>
    </xf>
    <xf numFmtId="0" fontId="47" fillId="0" borderId="0" xfId="0" applyFont="1" applyAlignment="1" applyProtection="1">
      <alignment vertical="center"/>
    </xf>
    <xf numFmtId="0" fontId="30" fillId="0" borderId="0" xfId="0" applyFont="1" applyAlignment="1" applyProtection="1">
      <alignment vertical="center"/>
    </xf>
    <xf numFmtId="0" fontId="52" fillId="0" borderId="0" xfId="0" applyFont="1" applyAlignment="1" applyProtection="1">
      <alignment horizontal="center" vertical="center"/>
    </xf>
    <xf numFmtId="0" fontId="53" fillId="8" borderId="8" xfId="0" applyFont="1" applyFill="1" applyBorder="1" applyProtection="1"/>
    <xf numFmtId="0" fontId="53" fillId="8" borderId="8" xfId="0" applyFont="1" applyFill="1" applyBorder="1" applyAlignment="1" applyProtection="1">
      <alignment horizontal="center" vertical="center"/>
    </xf>
    <xf numFmtId="49" fontId="36" fillId="8" borderId="23" xfId="0" applyNumberFormat="1" applyFont="1" applyFill="1" applyBorder="1" applyAlignment="1" applyProtection="1">
      <alignment horizontal="left" vertical="center"/>
    </xf>
    <xf numFmtId="0" fontId="36" fillId="8" borderId="23" xfId="0" applyFont="1" applyFill="1" applyBorder="1" applyAlignment="1" applyProtection="1">
      <alignment horizontal="left" vertical="center" wrapText="1"/>
    </xf>
    <xf numFmtId="0" fontId="36" fillId="8" borderId="8" xfId="0" applyFont="1" applyFill="1" applyBorder="1" applyAlignment="1" applyProtection="1">
      <alignment horizontal="center" vertical="center"/>
    </xf>
    <xf numFmtId="0" fontId="36" fillId="8" borderId="24"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6" fillId="2" borderId="7" xfId="0" applyFont="1" applyFill="1" applyBorder="1" applyAlignment="1" applyProtection="1">
      <alignment vertical="center" wrapText="1"/>
    </xf>
    <xf numFmtId="0" fontId="50" fillId="2" borderId="0" xfId="0" applyFont="1" applyFill="1" applyProtection="1"/>
    <xf numFmtId="0" fontId="53" fillId="2" borderId="0" xfId="0" applyFont="1" applyFill="1" applyProtection="1"/>
    <xf numFmtId="0" fontId="9" fillId="2" borderId="0" xfId="0" applyFont="1" applyFill="1" applyBorder="1" applyAlignment="1" applyProtection="1">
      <alignment horizontal="center" vertical="center"/>
    </xf>
    <xf numFmtId="165" fontId="9" fillId="2" borderId="0" xfId="0" applyNumberFormat="1" applyFont="1" applyFill="1" applyBorder="1" applyAlignment="1" applyProtection="1">
      <alignment horizontal="center" vertical="center"/>
    </xf>
    <xf numFmtId="0" fontId="53" fillId="2" borderId="0" xfId="0" applyFont="1" applyFill="1" applyAlignment="1" applyProtection="1">
      <alignment wrapText="1"/>
    </xf>
    <xf numFmtId="165" fontId="6" fillId="2" borderId="8" xfId="0" applyNumberFormat="1" applyFont="1" applyFill="1" applyBorder="1" applyAlignment="1" applyProtection="1">
      <alignment horizontal="center" vertical="center"/>
    </xf>
    <xf numFmtId="165" fontId="6" fillId="2" borderId="0" xfId="0" applyNumberFormat="1" applyFont="1" applyFill="1" applyBorder="1" applyAlignment="1" applyProtection="1">
      <alignment horizontal="center" vertical="center"/>
    </xf>
    <xf numFmtId="165" fontId="9" fillId="2" borderId="24" xfId="0" applyNumberFormat="1" applyFont="1" applyFill="1" applyBorder="1" applyAlignment="1" applyProtection="1">
      <alignment horizontal="center" vertical="center"/>
    </xf>
    <xf numFmtId="9" fontId="9" fillId="2" borderId="24" xfId="2"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6" fillId="2" borderId="0" xfId="0" applyFont="1" applyFill="1" applyAlignment="1" applyProtection="1">
      <alignment wrapText="1"/>
    </xf>
    <xf numFmtId="0" fontId="50" fillId="8" borderId="25" xfId="0" applyFont="1" applyFill="1" applyBorder="1" applyAlignment="1" applyProtection="1">
      <alignment horizontal="center" vertical="center"/>
    </xf>
    <xf numFmtId="165" fontId="1" fillId="12" borderId="8" xfId="0" applyNumberFormat="1" applyFont="1" applyFill="1" applyBorder="1" applyAlignment="1" applyProtection="1">
      <alignment horizontal="center" vertical="center"/>
    </xf>
    <xf numFmtId="0" fontId="53" fillId="2" borderId="0" xfId="0" applyFont="1" applyFill="1" applyAlignment="1" applyProtection="1">
      <alignment vertical="center"/>
    </xf>
    <xf numFmtId="165" fontId="6" fillId="3" borderId="25" xfId="0" applyNumberFormat="1" applyFont="1" applyFill="1" applyBorder="1" applyAlignment="1" applyProtection="1">
      <alignment horizontal="center" vertical="center"/>
    </xf>
    <xf numFmtId="9" fontId="6" fillId="3" borderId="25" xfId="2" applyFont="1" applyFill="1" applyBorder="1" applyAlignment="1" applyProtection="1">
      <alignment horizontal="center" vertical="center"/>
    </xf>
    <xf numFmtId="0" fontId="50" fillId="8" borderId="22" xfId="0" applyFont="1" applyFill="1" applyBorder="1" applyAlignment="1" applyProtection="1">
      <alignment vertical="center"/>
    </xf>
    <xf numFmtId="0" fontId="36" fillId="8" borderId="22" xfId="0" applyFont="1" applyFill="1" applyBorder="1" applyAlignment="1" applyProtection="1">
      <alignment vertical="center"/>
    </xf>
    <xf numFmtId="0" fontId="54" fillId="8" borderId="0" xfId="0" applyFont="1" applyFill="1" applyBorder="1" applyAlignment="1" applyProtection="1">
      <alignment vertical="center"/>
    </xf>
    <xf numFmtId="0" fontId="54" fillId="8" borderId="0" xfId="0" applyFont="1" applyFill="1" applyBorder="1" applyAlignment="1" applyProtection="1">
      <alignment vertical="center" wrapText="1"/>
    </xf>
    <xf numFmtId="0" fontId="53" fillId="2" borderId="0" xfId="0" applyFont="1" applyFill="1" applyBorder="1" applyProtection="1"/>
    <xf numFmtId="0" fontId="9" fillId="2" borderId="0" xfId="0" applyFont="1" applyFill="1" applyBorder="1" applyProtection="1"/>
    <xf numFmtId="0" fontId="50" fillId="2" borderId="0" xfId="0" applyFont="1" applyFill="1" applyBorder="1" applyProtection="1"/>
    <xf numFmtId="0" fontId="53" fillId="2" borderId="0" xfId="0" applyFont="1" applyFill="1" applyBorder="1" applyAlignment="1" applyProtection="1">
      <alignment horizontal="center"/>
    </xf>
    <xf numFmtId="0" fontId="29" fillId="2" borderId="0" xfId="0" applyFont="1" applyFill="1" applyBorder="1" applyAlignment="1" applyProtection="1">
      <alignment horizontal="center" vertical="center"/>
    </xf>
    <xf numFmtId="0" fontId="43" fillId="2" borderId="0" xfId="0" applyFont="1" applyFill="1" applyBorder="1" applyProtection="1"/>
    <xf numFmtId="0" fontId="53" fillId="2" borderId="0" xfId="0" applyFont="1" applyFill="1" applyBorder="1" applyAlignment="1" applyProtection="1">
      <alignment horizontal="center" vertical="center"/>
    </xf>
    <xf numFmtId="0" fontId="53" fillId="2" borderId="0" xfId="0" applyFont="1" applyFill="1" applyBorder="1" applyAlignment="1" applyProtection="1">
      <alignment wrapText="1"/>
    </xf>
    <xf numFmtId="165" fontId="6" fillId="2" borderId="0" xfId="0" applyNumberFormat="1" applyFont="1" applyFill="1" applyBorder="1" applyProtection="1"/>
    <xf numFmtId="0" fontId="9" fillId="2" borderId="0" xfId="0" applyFont="1" applyFill="1" applyBorder="1" applyAlignment="1" applyProtection="1">
      <alignment horizontal="right" wrapText="1"/>
    </xf>
    <xf numFmtId="0" fontId="53" fillId="2" borderId="0" xfId="0" applyFont="1" applyFill="1" applyBorder="1" applyAlignment="1" applyProtection="1">
      <alignment vertical="center"/>
    </xf>
    <xf numFmtId="0" fontId="6" fillId="2" borderId="0" xfId="0" applyFont="1" applyFill="1" applyBorder="1" applyAlignment="1" applyProtection="1">
      <alignment horizontal="right" vertical="center"/>
    </xf>
    <xf numFmtId="0" fontId="50" fillId="2" borderId="26" xfId="0" applyFont="1" applyFill="1" applyBorder="1" applyAlignment="1" applyProtection="1">
      <alignment horizontal="center" vertical="center"/>
    </xf>
    <xf numFmtId="0" fontId="50" fillId="2" borderId="26" xfId="0" applyFont="1" applyFill="1" applyBorder="1" applyProtection="1"/>
    <xf numFmtId="0" fontId="53" fillId="2" borderId="26" xfId="0" applyFont="1" applyFill="1" applyBorder="1" applyProtection="1"/>
    <xf numFmtId="0" fontId="53" fillId="2" borderId="26" xfId="0" applyFont="1" applyFill="1" applyBorder="1" applyAlignment="1" applyProtection="1">
      <alignment vertical="center"/>
    </xf>
    <xf numFmtId="0" fontId="6" fillId="2" borderId="27" xfId="0" applyFont="1" applyFill="1" applyBorder="1" applyAlignment="1" applyProtection="1">
      <alignment horizontal="left" vertical="center"/>
    </xf>
    <xf numFmtId="0" fontId="53" fillId="2" borderId="27" xfId="0" applyFont="1" applyFill="1" applyBorder="1" applyProtection="1"/>
    <xf numFmtId="0" fontId="6" fillId="2" borderId="27" xfId="0" applyFont="1" applyFill="1" applyBorder="1" applyProtection="1"/>
    <xf numFmtId="0" fontId="53" fillId="2" borderId="28" xfId="0" applyFont="1" applyFill="1" applyBorder="1" applyProtection="1"/>
    <xf numFmtId="0" fontId="55" fillId="2" borderId="0" xfId="0" applyFont="1" applyFill="1" applyProtection="1"/>
    <xf numFmtId="0" fontId="55" fillId="9" borderId="29" xfId="0" applyFont="1" applyFill="1" applyBorder="1" applyProtection="1"/>
    <xf numFmtId="0" fontId="56" fillId="2" borderId="30" xfId="0" applyFont="1" applyFill="1" applyBorder="1" applyAlignment="1" applyProtection="1">
      <alignment horizontal="left" vertical="center"/>
    </xf>
    <xf numFmtId="0" fontId="55" fillId="2" borderId="30" xfId="0" applyFont="1" applyFill="1" applyBorder="1" applyProtection="1"/>
    <xf numFmtId="0" fontId="56" fillId="2" borderId="30" xfId="0" applyFont="1" applyFill="1" applyBorder="1" applyProtection="1"/>
    <xf numFmtId="0" fontId="55" fillId="2" borderId="30" xfId="0" applyFont="1" applyFill="1" applyBorder="1" applyAlignment="1" applyProtection="1">
      <alignment vertical="center"/>
    </xf>
    <xf numFmtId="0" fontId="57" fillId="2" borderId="30" xfId="0" applyFont="1" applyFill="1" applyBorder="1" applyAlignment="1" applyProtection="1">
      <alignment horizontal="left" vertical="center"/>
    </xf>
    <xf numFmtId="0" fontId="55" fillId="2" borderId="31" xfId="0" applyFont="1" applyFill="1" applyBorder="1" applyProtection="1"/>
    <xf numFmtId="0" fontId="9" fillId="2" borderId="27" xfId="0" applyFont="1" applyFill="1" applyBorder="1" applyAlignment="1" applyProtection="1">
      <alignment horizontal="right" vertical="center"/>
    </xf>
    <xf numFmtId="0" fontId="57" fillId="2" borderId="0" xfId="0" applyFont="1" applyFill="1" applyBorder="1" applyAlignment="1" applyProtection="1">
      <alignment horizontal="left" vertical="center"/>
    </xf>
    <xf numFmtId="0" fontId="3" fillId="2" borderId="0" xfId="0" applyFont="1" applyFill="1" applyBorder="1" applyProtection="1"/>
    <xf numFmtId="0" fontId="4"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 fillId="2" borderId="2"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2" xfId="0" applyFont="1" applyBorder="1" applyAlignment="1" applyProtection="1">
      <alignment vertical="center" wrapText="1"/>
    </xf>
    <xf numFmtId="3" fontId="26" fillId="11" borderId="20" xfId="0" applyNumberFormat="1" applyFont="1" applyFill="1" applyBorder="1" applyAlignment="1" applyProtection="1">
      <alignment horizontal="left" vertical="center" wrapText="1"/>
      <protection locked="0"/>
    </xf>
    <xf numFmtId="0" fontId="6" fillId="7" borderId="0" xfId="0" applyFont="1" applyFill="1" applyBorder="1" applyAlignment="1">
      <alignment horizontal="left" vertical="top" wrapText="1"/>
    </xf>
    <xf numFmtId="0" fontId="6" fillId="7" borderId="13" xfId="0" applyFont="1" applyFill="1" applyBorder="1" applyAlignment="1">
      <alignment horizontal="left" vertical="top" wrapText="1"/>
    </xf>
    <xf numFmtId="0" fontId="1" fillId="2" borderId="0" xfId="0" applyFont="1" applyFill="1" applyBorder="1" applyAlignment="1" applyProtection="1">
      <alignment horizontal="left" vertical="center" wrapText="1"/>
    </xf>
    <xf numFmtId="0" fontId="28" fillId="2" borderId="19" xfId="0" applyFont="1" applyFill="1" applyBorder="1" applyAlignment="1" applyProtection="1">
      <alignment horizontal="center" vertical="center"/>
    </xf>
    <xf numFmtId="9" fontId="28" fillId="2" borderId="19" xfId="2" applyFont="1" applyFill="1" applyBorder="1" applyAlignment="1" applyProtection="1">
      <alignment horizontal="center" vertical="center" wrapText="1"/>
    </xf>
    <xf numFmtId="0" fontId="29" fillId="2" borderId="0" xfId="0" applyFont="1" applyFill="1" applyBorder="1" applyAlignment="1" applyProtection="1">
      <alignment horizontal="center"/>
    </xf>
    <xf numFmtId="0" fontId="28" fillId="2" borderId="19" xfId="0" applyFont="1" applyFill="1" applyBorder="1" applyAlignment="1" applyProtection="1">
      <alignment horizontal="center" vertical="center" wrapText="1"/>
    </xf>
    <xf numFmtId="0" fontId="28" fillId="11" borderId="19" xfId="0" applyFont="1" applyFill="1" applyBorder="1" applyAlignment="1" applyProtection="1">
      <alignment horizontal="center" vertical="center"/>
      <protection locked="0"/>
    </xf>
    <xf numFmtId="0" fontId="9" fillId="9" borderId="19" xfId="0" applyFont="1" applyFill="1" applyBorder="1" applyAlignment="1" applyProtection="1">
      <alignment horizontal="center" vertical="center"/>
    </xf>
    <xf numFmtId="0" fontId="9" fillId="9" borderId="19" xfId="0" applyFont="1" applyFill="1" applyBorder="1" applyAlignment="1" applyProtection="1">
      <alignment horizontal="center" vertical="center" wrapText="1"/>
    </xf>
    <xf numFmtId="0" fontId="45" fillId="2" borderId="19"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xf>
    <xf numFmtId="16" fontId="28" fillId="2" borderId="22" xfId="0" applyNumberFormat="1" applyFont="1" applyFill="1" applyBorder="1" applyAlignment="1" applyProtection="1">
      <alignment horizontal="center" vertical="center"/>
    </xf>
    <xf numFmtId="0" fontId="50" fillId="8" borderId="22" xfId="0" applyFont="1" applyFill="1" applyBorder="1" applyAlignment="1" applyProtection="1">
      <alignment horizontal="left" vertical="center"/>
    </xf>
    <xf numFmtId="0" fontId="28" fillId="2" borderId="22"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49" fontId="45" fillId="2" borderId="22" xfId="0" applyNumberFormat="1" applyFont="1" applyFill="1" applyBorder="1" applyAlignment="1" applyProtection="1">
      <alignment horizontal="center" vertical="center"/>
    </xf>
    <xf numFmtId="0" fontId="45" fillId="2" borderId="22" xfId="0" applyFont="1" applyFill="1" applyBorder="1" applyAlignment="1" applyProtection="1">
      <alignment horizontal="left" vertical="center" wrapText="1"/>
    </xf>
    <xf numFmtId="0" fontId="3" fillId="2" borderId="22" xfId="0" applyFont="1" applyFill="1" applyBorder="1" applyAlignment="1" applyProtection="1">
      <alignment horizontal="left"/>
    </xf>
    <xf numFmtId="0" fontId="45" fillId="2" borderId="22" xfId="0" applyFont="1" applyFill="1" applyBorder="1" applyAlignment="1" applyProtection="1">
      <alignment horizontal="center" vertical="center" wrapText="1"/>
    </xf>
    <xf numFmtId="0" fontId="67" fillId="2" borderId="22" xfId="0" applyFont="1" applyFill="1" applyBorder="1" applyAlignment="1" applyProtection="1">
      <alignment horizontal="left" vertical="center" wrapText="1"/>
    </xf>
    <xf numFmtId="0" fontId="28" fillId="0" borderId="22" xfId="0" applyFont="1" applyFill="1" applyBorder="1" applyAlignment="1" applyProtection="1">
      <alignment horizontal="left" vertical="center" wrapText="1"/>
    </xf>
    <xf numFmtId="0" fontId="9" fillId="0" borderId="0" xfId="0" applyFont="1" applyAlignment="1" applyProtection="1">
      <alignment horizontal="center" vertical="center"/>
    </xf>
    <xf numFmtId="0" fontId="3" fillId="2" borderId="22" xfId="0" applyFont="1" applyFill="1" applyBorder="1" applyAlignment="1" applyProtection="1">
      <alignment horizontal="left" vertical="center" wrapText="1"/>
    </xf>
    <xf numFmtId="49" fontId="45" fillId="2" borderId="22" xfId="0" applyNumberFormat="1" applyFont="1" applyFill="1" applyBorder="1" applyAlignment="1" applyProtection="1">
      <alignment horizontal="center" vertical="center" wrapText="1"/>
    </xf>
    <xf numFmtId="0" fontId="8" fillId="0" borderId="0" xfId="0" applyFont="1" applyAlignment="1" applyProtection="1">
      <alignment horizontal="center"/>
    </xf>
    <xf numFmtId="0" fontId="3" fillId="9" borderId="21" xfId="0" applyFont="1" applyFill="1" applyBorder="1" applyAlignment="1">
      <alignment horizontal="center" vertical="center" wrapText="1"/>
    </xf>
    <xf numFmtId="49" fontId="0" fillId="2" borderId="0" xfId="0" applyNumberFormat="1" applyFill="1" applyAlignment="1" applyProtection="1">
      <alignment horizontal="left" vertical="top"/>
    </xf>
    <xf numFmtId="0" fontId="0" fillId="0" borderId="0" xfId="0"/>
    <xf numFmtId="0" fontId="0" fillId="7" borderId="0" xfId="0" applyFill="1" applyBorder="1" applyAlignment="1">
      <alignment horizontal="left" vertical="top" wrapText="1"/>
    </xf>
    <xf numFmtId="0" fontId="0" fillId="7" borderId="0" xfId="0" applyFont="1" applyFill="1" applyBorder="1" applyAlignment="1">
      <alignment horizontal="left" vertical="top" wrapText="1"/>
    </xf>
    <xf numFmtId="0" fontId="0" fillId="7" borderId="13"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13" xfId="0" applyFont="1" applyFill="1" applyBorder="1" applyAlignment="1">
      <alignment horizontal="left" vertical="top" wrapText="1"/>
    </xf>
    <xf numFmtId="0" fontId="0" fillId="7" borderId="13" xfId="0" applyFill="1" applyBorder="1" applyAlignment="1">
      <alignment horizontal="left" vertical="top" wrapText="1"/>
    </xf>
    <xf numFmtId="0" fontId="24" fillId="7" borderId="0" xfId="0" applyFont="1" applyFill="1" applyBorder="1" applyAlignment="1">
      <alignment horizontal="left" vertical="top" wrapText="1"/>
    </xf>
    <xf numFmtId="0" fontId="24" fillId="7" borderId="13" xfId="0" applyFont="1" applyFill="1" applyBorder="1" applyAlignment="1">
      <alignment horizontal="left" vertical="top" wrapText="1"/>
    </xf>
    <xf numFmtId="0" fontId="9" fillId="2" borderId="0" xfId="0" applyFont="1" applyFill="1" applyAlignment="1">
      <alignment horizontal="center" wrapText="1"/>
    </xf>
    <xf numFmtId="0" fontId="6" fillId="7" borderId="0" xfId="0" applyFont="1" applyFill="1" applyBorder="1" applyAlignment="1">
      <alignment horizontal="center" vertical="top" wrapText="1"/>
    </xf>
    <xf numFmtId="0" fontId="6" fillId="7" borderId="13" xfId="0" applyFont="1" applyFill="1" applyBorder="1" applyAlignment="1">
      <alignment horizontal="center" vertical="top" wrapText="1"/>
    </xf>
    <xf numFmtId="0" fontId="4" fillId="7" borderId="0" xfId="0" applyFont="1" applyFill="1" applyBorder="1" applyAlignment="1">
      <alignment horizontal="left" vertical="top" wrapText="1"/>
    </xf>
    <xf numFmtId="0" fontId="4" fillId="7" borderId="13"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13" xfId="0" applyFont="1" applyFill="1" applyBorder="1" applyAlignment="1">
      <alignment horizontal="left" vertical="top" wrapText="1"/>
    </xf>
    <xf numFmtId="0" fontId="7" fillId="9" borderId="32" xfId="0" applyFont="1" applyFill="1" applyBorder="1" applyAlignment="1">
      <alignment horizontal="center" vertical="center"/>
    </xf>
    <xf numFmtId="0" fontId="7" fillId="9" borderId="33" xfId="0" applyFont="1" applyFill="1" applyBorder="1" applyAlignment="1">
      <alignment horizontal="center" vertical="center"/>
    </xf>
    <xf numFmtId="0" fontId="7" fillId="9" borderId="34" xfId="0" applyFont="1" applyFill="1" applyBorder="1" applyAlignment="1">
      <alignment horizontal="center" vertical="center"/>
    </xf>
    <xf numFmtId="0" fontId="1"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wrapText="1"/>
    </xf>
    <xf numFmtId="0" fontId="26" fillId="0" borderId="0" xfId="0" applyFont="1" applyBorder="1" applyAlignment="1">
      <alignment horizontal="left" vertical="center" wrapText="1"/>
    </xf>
    <xf numFmtId="0" fontId="39" fillId="12" borderId="19" xfId="0" applyFont="1" applyFill="1" applyBorder="1" applyAlignment="1" applyProtection="1">
      <alignment horizontal="center" vertical="center"/>
    </xf>
    <xf numFmtId="0" fontId="39" fillId="12" borderId="19" xfId="0" applyFont="1" applyFill="1" applyBorder="1" applyAlignment="1" applyProtection="1">
      <alignment horizontal="left" vertical="center"/>
    </xf>
    <xf numFmtId="0" fontId="29" fillId="2" borderId="0" xfId="0" applyFont="1" applyFill="1" applyBorder="1" applyAlignment="1" applyProtection="1">
      <alignment horizontal="center"/>
    </xf>
    <xf numFmtId="9" fontId="28" fillId="2" borderId="19" xfId="2"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xf>
    <xf numFmtId="49" fontId="28" fillId="0" borderId="19" xfId="0" applyNumberFormat="1" applyFont="1" applyFill="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xf>
    <xf numFmtId="0" fontId="28" fillId="11" borderId="19" xfId="0" applyFont="1" applyFill="1" applyBorder="1" applyAlignment="1" applyProtection="1">
      <alignment horizontal="center" vertical="center" wrapText="1"/>
      <protection locked="0"/>
    </xf>
    <xf numFmtId="0" fontId="28" fillId="11" borderId="19" xfId="0" applyFont="1" applyFill="1" applyBorder="1" applyAlignment="1" applyProtection="1">
      <alignment wrapText="1"/>
      <protection locked="0"/>
    </xf>
    <xf numFmtId="0" fontId="28" fillId="11" borderId="19" xfId="0" applyFont="1" applyFill="1" applyBorder="1" applyAlignment="1" applyProtection="1">
      <alignment horizontal="center" vertical="center"/>
      <protection locked="0"/>
    </xf>
    <xf numFmtId="9" fontId="28" fillId="2" borderId="19" xfId="0" applyNumberFormat="1" applyFont="1" applyFill="1" applyBorder="1" applyAlignment="1" applyProtection="1">
      <alignment horizontal="center" vertical="center" wrapText="1"/>
      <protection locked="0"/>
    </xf>
    <xf numFmtId="49" fontId="28" fillId="2" borderId="19" xfId="0" applyNumberFormat="1" applyFont="1" applyFill="1" applyBorder="1" applyAlignment="1" applyProtection="1">
      <alignment horizontal="center" vertical="center" wrapText="1"/>
      <protection locked="0"/>
    </xf>
    <xf numFmtId="0" fontId="2" fillId="2" borderId="19" xfId="0" applyFont="1" applyFill="1" applyBorder="1" applyAlignment="1" applyProtection="1">
      <alignment horizontal="left" vertical="center" wrapText="1"/>
      <protection locked="0"/>
    </xf>
    <xf numFmtId="0" fontId="45" fillId="2" borderId="0" xfId="0" applyFont="1" applyFill="1" applyAlignment="1" applyProtection="1">
      <alignment horizontal="left" vertical="center" wrapText="1"/>
    </xf>
    <xf numFmtId="49" fontId="28" fillId="2" borderId="19" xfId="0" applyNumberFormat="1" applyFont="1" applyFill="1" applyBorder="1" applyAlignment="1" applyProtection="1">
      <alignment horizontal="center" vertical="center"/>
      <protection locked="0"/>
    </xf>
    <xf numFmtId="0" fontId="45" fillId="2" borderId="19" xfId="0" applyFont="1" applyFill="1" applyBorder="1" applyAlignment="1" applyProtection="1">
      <alignment horizontal="left" vertical="center" wrapText="1"/>
      <protection locked="0"/>
    </xf>
    <xf numFmtId="0" fontId="58" fillId="2" borderId="3" xfId="0" applyFont="1" applyFill="1" applyBorder="1" applyAlignment="1" applyProtection="1">
      <alignment horizontal="center"/>
    </xf>
    <xf numFmtId="0" fontId="58" fillId="2" borderId="4" xfId="0" applyFont="1" applyFill="1" applyBorder="1" applyAlignment="1" applyProtection="1">
      <alignment horizontal="center"/>
    </xf>
    <xf numFmtId="0" fontId="58" fillId="2" borderId="5" xfId="0" applyFont="1" applyFill="1" applyBorder="1" applyAlignment="1" applyProtection="1">
      <alignment horizontal="center"/>
    </xf>
    <xf numFmtId="0" fontId="9" fillId="9" borderId="19" xfId="0" applyFont="1" applyFill="1" applyBorder="1" applyAlignment="1" applyProtection="1">
      <alignment horizontal="center" vertical="center" wrapText="1"/>
    </xf>
    <xf numFmtId="0" fontId="28" fillId="2" borderId="0" xfId="0" applyFont="1" applyFill="1" applyAlignment="1" applyProtection="1">
      <alignment horizontal="left" vertical="center" wrapText="1"/>
    </xf>
    <xf numFmtId="0" fontId="0" fillId="0" borderId="0" xfId="0" applyAlignment="1" applyProtection="1">
      <alignment vertical="center"/>
    </xf>
    <xf numFmtId="0" fontId="9" fillId="9" borderId="19" xfId="0" applyFont="1" applyFill="1" applyBorder="1" applyAlignment="1" applyProtection="1">
      <alignment horizontal="center" vertical="center"/>
    </xf>
    <xf numFmtId="0" fontId="1" fillId="2" borderId="19" xfId="0" applyFont="1" applyFill="1" applyBorder="1" applyAlignment="1" applyProtection="1">
      <alignment horizontal="center" vertical="center" wrapText="1"/>
    </xf>
    <xf numFmtId="0" fontId="28" fillId="11" borderId="19" xfId="0" applyFont="1" applyFill="1" applyBorder="1" applyAlignment="1" applyProtection="1">
      <alignment horizontal="left" wrapText="1"/>
      <protection locked="0"/>
    </xf>
    <xf numFmtId="0" fontId="28" fillId="11" borderId="35" xfId="0" applyFont="1" applyFill="1" applyBorder="1" applyAlignment="1" applyProtection="1">
      <alignment horizontal="left" wrapText="1"/>
      <protection locked="0"/>
    </xf>
    <xf numFmtId="0" fontId="28" fillId="11" borderId="36" xfId="0" applyFont="1" applyFill="1" applyBorder="1" applyAlignment="1" applyProtection="1">
      <alignment horizontal="left" wrapText="1"/>
      <protection locked="0"/>
    </xf>
    <xf numFmtId="0" fontId="59" fillId="9" borderId="0" xfId="0" applyFont="1" applyFill="1" applyAlignment="1" applyProtection="1">
      <alignment horizontal="left" vertical="center"/>
    </xf>
    <xf numFmtId="0" fontId="28" fillId="2" borderId="0" xfId="0" applyFont="1" applyFill="1" applyBorder="1" applyAlignment="1" applyProtection="1">
      <alignment horizontal="left" vertical="center" wrapText="1"/>
    </xf>
    <xf numFmtId="16" fontId="28" fillId="2" borderId="37" xfId="0" applyNumberFormat="1" applyFont="1" applyFill="1" applyBorder="1" applyAlignment="1" applyProtection="1">
      <alignment horizontal="center" vertical="center"/>
    </xf>
    <xf numFmtId="16" fontId="28" fillId="2" borderId="38" xfId="0" applyNumberFormat="1" applyFont="1" applyFill="1" applyBorder="1" applyAlignment="1" applyProtection="1">
      <alignment horizontal="center" vertical="center"/>
    </xf>
    <xf numFmtId="16" fontId="28" fillId="2" borderId="39" xfId="0" applyNumberFormat="1" applyFont="1" applyFill="1" applyBorder="1" applyAlignment="1" applyProtection="1">
      <alignment horizontal="center" vertical="center"/>
    </xf>
    <xf numFmtId="49" fontId="45" fillId="2" borderId="22" xfId="0" applyNumberFormat="1" applyFont="1" applyFill="1" applyBorder="1" applyAlignment="1" applyProtection="1">
      <alignment horizontal="center" vertical="center"/>
    </xf>
    <xf numFmtId="0" fontId="45" fillId="2" borderId="22" xfId="0" applyFont="1" applyFill="1" applyBorder="1" applyAlignment="1" applyProtection="1">
      <alignment horizontal="left" vertical="center" wrapText="1"/>
    </xf>
    <xf numFmtId="0" fontId="50" fillId="8" borderId="22" xfId="0" applyFont="1" applyFill="1" applyBorder="1" applyAlignment="1" applyProtection="1">
      <alignment horizontal="left" vertical="center"/>
    </xf>
    <xf numFmtId="0" fontId="3" fillId="2" borderId="22" xfId="0" applyFont="1" applyFill="1" applyBorder="1" applyAlignment="1" applyProtection="1">
      <alignment horizontal="center" vertical="center"/>
    </xf>
    <xf numFmtId="49" fontId="45" fillId="2" borderId="22" xfId="0" applyNumberFormat="1" applyFont="1" applyFill="1" applyBorder="1" applyAlignment="1" applyProtection="1">
      <alignment horizontal="left" vertical="center"/>
    </xf>
    <xf numFmtId="0" fontId="0" fillId="0" borderId="0" xfId="0" applyAlignment="1">
      <alignment wrapText="1"/>
    </xf>
    <xf numFmtId="0" fontId="3" fillId="2" borderId="22" xfId="0" applyFont="1" applyFill="1" applyBorder="1" applyAlignment="1" applyProtection="1">
      <alignment horizontal="left" vertical="center"/>
    </xf>
    <xf numFmtId="0" fontId="28" fillId="2" borderId="22" xfId="0" applyNumberFormat="1" applyFont="1" applyFill="1" applyBorder="1" applyAlignment="1" applyProtection="1">
      <alignment horizontal="center" vertical="center"/>
    </xf>
    <xf numFmtId="0" fontId="65" fillId="11" borderId="22" xfId="0" applyNumberFormat="1" applyFont="1" applyFill="1" applyBorder="1" applyAlignment="1" applyProtection="1">
      <alignment horizontal="left" vertical="center" wrapText="1"/>
      <protection locked="0"/>
    </xf>
    <xf numFmtId="0" fontId="28" fillId="11" borderId="22" xfId="0" applyNumberFormat="1" applyFont="1" applyFill="1" applyBorder="1" applyAlignment="1" applyProtection="1">
      <alignment horizontal="left" vertical="center" wrapText="1"/>
      <protection locked="0"/>
    </xf>
    <xf numFmtId="0" fontId="50" fillId="8" borderId="22" xfId="0" applyFont="1" applyFill="1" applyBorder="1" applyAlignment="1" applyProtection="1">
      <alignment horizontal="left" vertical="center" wrapText="1"/>
    </xf>
    <xf numFmtId="49" fontId="61" fillId="11" borderId="22" xfId="0" applyNumberFormat="1" applyFont="1" applyFill="1" applyBorder="1" applyAlignment="1" applyProtection="1">
      <alignment horizontal="left" vertical="center" wrapText="1"/>
      <protection locked="0"/>
    </xf>
    <xf numFmtId="16" fontId="28" fillId="2" borderId="22" xfId="0" applyNumberFormat="1" applyFont="1" applyFill="1" applyBorder="1" applyAlignment="1" applyProtection="1">
      <alignment horizontal="center" vertical="center"/>
    </xf>
    <xf numFmtId="0" fontId="28" fillId="2" borderId="22" xfId="0" applyFont="1" applyFill="1" applyBorder="1" applyAlignment="1" applyProtection="1">
      <alignment horizontal="left" vertical="center" wrapText="1"/>
    </xf>
    <xf numFmtId="0" fontId="0" fillId="0" borderId="0" xfId="0"/>
    <xf numFmtId="0" fontId="28" fillId="0" borderId="22" xfId="0" applyFont="1" applyBorder="1" applyAlignment="1" applyProtection="1">
      <alignment vertical="center"/>
    </xf>
    <xf numFmtId="0" fontId="68" fillId="11" borderId="22" xfId="0" applyNumberFormat="1" applyFont="1" applyFill="1" applyBorder="1" applyAlignment="1" applyProtection="1">
      <alignment horizontal="left" vertical="center" wrapText="1"/>
      <protection locked="0"/>
    </xf>
    <xf numFmtId="0" fontId="32" fillId="11" borderId="22" xfId="0" applyFont="1" applyFill="1" applyBorder="1" applyAlignment="1" applyProtection="1">
      <alignment horizontal="left" vertical="center"/>
      <protection locked="0"/>
    </xf>
    <xf numFmtId="0" fontId="28" fillId="11" borderId="22" xfId="0" applyFont="1" applyFill="1" applyBorder="1" applyAlignment="1" applyProtection="1">
      <alignment horizontal="left" vertical="center"/>
      <protection locked="0"/>
    </xf>
    <xf numFmtId="0" fontId="67" fillId="11" borderId="22" xfId="0" applyNumberFormat="1" applyFont="1" applyFill="1" applyBorder="1" applyAlignment="1" applyProtection="1">
      <alignment horizontal="left" vertical="center" wrapText="1"/>
      <protection locked="0"/>
    </xf>
    <xf numFmtId="0" fontId="28" fillId="2" borderId="0" xfId="0" applyFont="1" applyFill="1" applyBorder="1" applyAlignment="1" applyProtection="1">
      <alignment horizontal="left" wrapText="1"/>
    </xf>
    <xf numFmtId="0" fontId="0" fillId="0" borderId="0" xfId="0" applyAlignment="1" applyProtection="1">
      <alignment wrapText="1"/>
    </xf>
    <xf numFmtId="0" fontId="3" fillId="2" borderId="22" xfId="0" applyFont="1" applyFill="1" applyBorder="1" applyAlignment="1" applyProtection="1">
      <alignment horizontal="left"/>
    </xf>
    <xf numFmtId="0" fontId="54" fillId="8" borderId="0" xfId="0" applyFont="1" applyFill="1" applyBorder="1" applyAlignment="1" applyProtection="1">
      <alignment horizontal="left" vertical="center"/>
    </xf>
    <xf numFmtId="2" fontId="45" fillId="2" borderId="22" xfId="0" applyNumberFormat="1" applyFont="1" applyFill="1" applyBorder="1" applyAlignment="1" applyProtection="1">
      <alignment horizontal="left" vertical="center" wrapText="1"/>
    </xf>
    <xf numFmtId="0" fontId="64" fillId="11" borderId="22" xfId="0" applyNumberFormat="1" applyFont="1" applyFill="1" applyBorder="1" applyAlignment="1" applyProtection="1">
      <alignment horizontal="left" vertical="center" wrapText="1"/>
      <protection locked="0"/>
    </xf>
    <xf numFmtId="0" fontId="66" fillId="11" borderId="22" xfId="0" applyNumberFormat="1" applyFont="1" applyFill="1" applyBorder="1" applyAlignment="1" applyProtection="1">
      <alignment horizontal="left" vertical="center" wrapText="1"/>
      <protection locked="0"/>
    </xf>
    <xf numFmtId="0" fontId="32" fillId="11" borderId="22" xfId="0" applyNumberFormat="1" applyFont="1" applyFill="1" applyBorder="1" applyAlignment="1" applyProtection="1">
      <alignment horizontal="left" vertical="center" wrapText="1"/>
      <protection locked="0"/>
    </xf>
    <xf numFmtId="0" fontId="28" fillId="2" borderId="40" xfId="0" applyNumberFormat="1" applyFont="1" applyFill="1" applyBorder="1" applyAlignment="1" applyProtection="1">
      <alignment horizontal="center" vertical="center"/>
    </xf>
    <xf numFmtId="0" fontId="28" fillId="2" borderId="41" xfId="0" applyNumberFormat="1" applyFont="1" applyFill="1" applyBorder="1" applyAlignment="1" applyProtection="1">
      <alignment horizontal="center" vertical="center"/>
    </xf>
    <xf numFmtId="0" fontId="28" fillId="2" borderId="42" xfId="0" applyNumberFormat="1" applyFont="1" applyFill="1" applyBorder="1" applyAlignment="1" applyProtection="1">
      <alignment horizontal="center" vertical="center"/>
    </xf>
    <xf numFmtId="0" fontId="0" fillId="0" borderId="0" xfId="0" applyProtection="1"/>
    <xf numFmtId="0" fontId="28" fillId="2" borderId="22" xfId="0" applyNumberFormat="1" applyFont="1" applyFill="1" applyBorder="1" applyAlignment="1" applyProtection="1">
      <alignment horizontal="left" vertical="center" wrapText="1"/>
    </xf>
    <xf numFmtId="0" fontId="67" fillId="2" borderId="22" xfId="0" applyFont="1" applyFill="1" applyBorder="1" applyAlignment="1" applyProtection="1">
      <alignment horizontal="left" vertical="center" wrapText="1"/>
    </xf>
    <xf numFmtId="49" fontId="45" fillId="2" borderId="22" xfId="0" applyNumberFormat="1" applyFont="1" applyFill="1" applyBorder="1" applyAlignment="1" applyProtection="1">
      <alignment vertical="center"/>
    </xf>
    <xf numFmtId="0" fontId="45" fillId="2" borderId="22" xfId="0" applyFont="1" applyFill="1" applyBorder="1" applyAlignment="1" applyProtection="1">
      <alignment horizontal="center" vertical="center" wrapText="1"/>
    </xf>
    <xf numFmtId="0" fontId="26" fillId="11" borderId="43" xfId="0" applyFont="1" applyFill="1" applyBorder="1" applyAlignment="1" applyProtection="1">
      <alignment horizontal="left" vertical="center" wrapText="1"/>
      <protection locked="0"/>
    </xf>
    <xf numFmtId="0" fontId="26" fillId="11" borderId="44" xfId="0" applyFont="1" applyFill="1" applyBorder="1" applyAlignment="1" applyProtection="1">
      <alignment horizontal="left" vertical="center" wrapText="1"/>
      <protection locked="0"/>
    </xf>
    <xf numFmtId="0" fontId="26" fillId="11" borderId="45" xfId="0" applyFont="1" applyFill="1" applyBorder="1" applyAlignment="1" applyProtection="1">
      <alignment horizontal="left" vertical="center" wrapText="1"/>
      <protection locked="0"/>
    </xf>
    <xf numFmtId="0" fontId="26" fillId="11" borderId="49" xfId="0" applyFont="1" applyFill="1" applyBorder="1" applyAlignment="1" applyProtection="1">
      <alignment horizontal="left" vertical="center" wrapText="1"/>
      <protection locked="0"/>
    </xf>
    <xf numFmtId="0" fontId="26" fillId="11" borderId="0" xfId="0" applyFont="1" applyFill="1" applyBorder="1" applyAlignment="1" applyProtection="1">
      <alignment horizontal="left" vertical="center" wrapText="1"/>
      <protection locked="0"/>
    </xf>
    <xf numFmtId="0" fontId="26" fillId="11" borderId="50" xfId="0" applyFont="1" applyFill="1" applyBorder="1" applyAlignment="1" applyProtection="1">
      <alignment horizontal="left" vertical="center" wrapText="1"/>
      <protection locked="0"/>
    </xf>
    <xf numFmtId="0" fontId="26" fillId="11" borderId="51" xfId="0" applyFont="1" applyFill="1" applyBorder="1" applyAlignment="1" applyProtection="1">
      <alignment horizontal="left" vertical="center" wrapText="1"/>
      <protection locked="0"/>
    </xf>
    <xf numFmtId="0" fontId="26" fillId="11" borderId="52" xfId="0" applyFont="1" applyFill="1" applyBorder="1" applyAlignment="1" applyProtection="1">
      <alignment horizontal="left" vertical="center" wrapText="1"/>
      <protection locked="0"/>
    </xf>
    <xf numFmtId="0" fontId="26" fillId="11" borderId="53" xfId="0" applyFont="1" applyFill="1" applyBorder="1" applyAlignment="1" applyProtection="1">
      <alignment horizontal="left" vertical="center" wrapText="1"/>
      <protection locked="0"/>
    </xf>
    <xf numFmtId="0" fontId="9" fillId="0" borderId="0" xfId="0" applyFont="1" applyAlignment="1" applyProtection="1">
      <alignment horizontal="center" vertical="center"/>
    </xf>
    <xf numFmtId="0" fontId="26" fillId="2" borderId="0" xfId="0" applyFont="1" applyFill="1" applyAlignment="1" applyProtection="1">
      <alignment horizontal="right" vertical="center"/>
    </xf>
    <xf numFmtId="0" fontId="26" fillId="11" borderId="43" xfId="0" applyFont="1" applyFill="1" applyBorder="1" applyAlignment="1" applyProtection="1">
      <alignment horizontal="center" vertical="center"/>
      <protection locked="0"/>
    </xf>
    <xf numFmtId="0" fontId="26" fillId="11" borderId="44" xfId="0" applyFont="1" applyFill="1" applyBorder="1" applyAlignment="1" applyProtection="1">
      <alignment horizontal="center" vertical="center"/>
      <protection locked="0"/>
    </xf>
    <xf numFmtId="0" fontId="26" fillId="11" borderId="45" xfId="0" applyFont="1" applyFill="1" applyBorder="1" applyAlignment="1" applyProtection="1">
      <alignment horizontal="center" vertical="center"/>
      <protection locked="0"/>
    </xf>
    <xf numFmtId="14" fontId="26" fillId="11" borderId="46" xfId="0" applyNumberFormat="1" applyFont="1" applyFill="1" applyBorder="1" applyAlignment="1" applyProtection="1">
      <alignment horizontal="center" vertical="center"/>
      <protection locked="0"/>
    </xf>
    <xf numFmtId="0" fontId="26" fillId="11" borderId="47" xfId="0" applyFont="1" applyFill="1" applyBorder="1" applyAlignment="1" applyProtection="1">
      <alignment horizontal="center" vertical="center"/>
      <protection locked="0"/>
    </xf>
    <xf numFmtId="0" fontId="26" fillId="11" borderId="48"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wrapText="1"/>
    </xf>
    <xf numFmtId="0" fontId="28" fillId="2" borderId="22" xfId="0" applyNumberFormat="1" applyFont="1" applyFill="1" applyBorder="1" applyAlignment="1" applyProtection="1">
      <alignment horizontal="center" vertical="center" wrapText="1"/>
    </xf>
    <xf numFmtId="0" fontId="1" fillId="11" borderId="22" xfId="0" applyNumberFormat="1" applyFont="1" applyFill="1" applyBorder="1" applyAlignment="1" applyProtection="1">
      <alignment horizontal="left" vertical="top" wrapText="1"/>
      <protection locked="0"/>
    </xf>
    <xf numFmtId="0" fontId="28" fillId="11" borderId="22" xfId="0" applyNumberFormat="1"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2" xfId="0" applyBorder="1" applyAlignment="1" applyProtection="1">
      <alignment vertical="center" wrapText="1"/>
    </xf>
    <xf numFmtId="0" fontId="0" fillId="11" borderId="22" xfId="0" applyFill="1" applyBorder="1" applyAlignment="1" applyProtection="1">
      <alignment horizontal="left" vertical="center"/>
      <protection locked="0"/>
    </xf>
    <xf numFmtId="0" fontId="60" fillId="9" borderId="0" xfId="0" applyFont="1" applyFill="1" applyAlignment="1" applyProtection="1">
      <alignment horizontal="left" vertical="center"/>
    </xf>
    <xf numFmtId="0" fontId="25" fillId="8" borderId="0" xfId="0" applyFont="1" applyFill="1" applyBorder="1" applyAlignment="1" applyProtection="1">
      <alignment horizontal="left" vertical="center"/>
    </xf>
    <xf numFmtId="0" fontId="36" fillId="8" borderId="22" xfId="0" applyFont="1" applyFill="1" applyBorder="1" applyAlignment="1" applyProtection="1">
      <alignment horizontal="left" vertical="center"/>
    </xf>
    <xf numFmtId="0" fontId="1" fillId="11" borderId="22" xfId="0" applyNumberFormat="1" applyFont="1" applyFill="1" applyBorder="1" applyAlignment="1" applyProtection="1">
      <alignment horizontal="left" vertical="center" wrapText="1"/>
      <protection locked="0"/>
    </xf>
    <xf numFmtId="2" fontId="28" fillId="2" borderId="22" xfId="0" applyNumberFormat="1" applyFont="1" applyFill="1" applyBorder="1" applyAlignment="1" applyProtection="1">
      <alignment horizontal="left" vertical="center" wrapText="1"/>
    </xf>
    <xf numFmtId="0" fontId="28" fillId="2" borderId="40" xfId="0" applyNumberFormat="1" applyFont="1" applyFill="1" applyBorder="1" applyAlignment="1" applyProtection="1">
      <alignment horizontal="center" vertical="center" wrapText="1"/>
    </xf>
    <xf numFmtId="0" fontId="28" fillId="2" borderId="41" xfId="0" applyNumberFormat="1" applyFont="1" applyFill="1" applyBorder="1" applyAlignment="1" applyProtection="1">
      <alignment horizontal="center" vertical="center" wrapText="1"/>
    </xf>
    <xf numFmtId="0" fontId="28" fillId="2" borderId="42" xfId="0" applyNumberFormat="1" applyFont="1" applyFill="1" applyBorder="1" applyAlignment="1" applyProtection="1">
      <alignment horizontal="center" vertical="center" wrapText="1"/>
    </xf>
    <xf numFmtId="0" fontId="3" fillId="2" borderId="22" xfId="0" applyFont="1" applyFill="1" applyBorder="1" applyAlignment="1" applyProtection="1">
      <alignment horizontal="center" wrapText="1"/>
    </xf>
    <xf numFmtId="16" fontId="28" fillId="2" borderId="22" xfId="0" applyNumberFormat="1" applyFont="1" applyFill="1" applyBorder="1" applyAlignment="1" applyProtection="1">
      <alignment horizontal="center" vertical="center" wrapText="1"/>
    </xf>
    <xf numFmtId="0" fontId="31" fillId="11" borderId="22" xfId="0" applyNumberFormat="1" applyFont="1" applyFill="1" applyBorder="1" applyAlignment="1" applyProtection="1">
      <alignment horizontal="left" vertical="center" wrapText="1"/>
      <protection locked="0"/>
    </xf>
    <xf numFmtId="16" fontId="28" fillId="2" borderId="37" xfId="0" applyNumberFormat="1" applyFont="1" applyFill="1" applyBorder="1" applyAlignment="1" applyProtection="1">
      <alignment horizontal="center" vertical="center" wrapText="1"/>
    </xf>
    <xf numFmtId="16" fontId="28" fillId="2" borderId="38" xfId="0" applyNumberFormat="1" applyFont="1" applyFill="1" applyBorder="1" applyAlignment="1" applyProtection="1">
      <alignment horizontal="center" vertical="center" wrapText="1"/>
    </xf>
    <xf numFmtId="16" fontId="28" fillId="2" borderId="39" xfId="0" applyNumberFormat="1" applyFont="1" applyFill="1" applyBorder="1" applyAlignment="1" applyProtection="1">
      <alignment horizontal="center" vertical="center" wrapText="1"/>
    </xf>
    <xf numFmtId="49" fontId="45" fillId="2" borderId="22" xfId="0" applyNumberFormat="1" applyFont="1" applyFill="1" applyBorder="1" applyAlignment="1" applyProtection="1">
      <alignment horizontal="left" vertical="center" wrapText="1"/>
    </xf>
    <xf numFmtId="0" fontId="28" fillId="0" borderId="22" xfId="0" applyFont="1" applyFill="1" applyBorder="1" applyAlignment="1" applyProtection="1">
      <alignment horizontal="left" vertical="center" wrapText="1"/>
    </xf>
    <xf numFmtId="49" fontId="45" fillId="2" borderId="22" xfId="0" applyNumberFormat="1" applyFont="1" applyFill="1" applyBorder="1" applyAlignment="1" applyProtection="1">
      <alignment vertical="center" wrapText="1"/>
    </xf>
    <xf numFmtId="49" fontId="45" fillId="2" borderId="22" xfId="0" applyNumberFormat="1" applyFont="1" applyFill="1" applyBorder="1" applyAlignment="1" applyProtection="1">
      <alignment horizontal="center" vertical="center" wrapText="1"/>
    </xf>
    <xf numFmtId="0" fontId="50" fillId="8" borderId="40" xfId="0" applyFont="1" applyFill="1" applyBorder="1" applyAlignment="1" applyProtection="1">
      <alignment horizontal="left" vertical="center" wrapText="1"/>
    </xf>
    <xf numFmtId="0" fontId="50" fillId="8" borderId="41" xfId="0" applyFont="1" applyFill="1" applyBorder="1" applyAlignment="1" applyProtection="1">
      <alignment horizontal="left" vertical="center" wrapText="1"/>
    </xf>
    <xf numFmtId="0" fontId="50" fillId="8" borderId="42" xfId="0" applyFont="1" applyFill="1" applyBorder="1" applyAlignment="1" applyProtection="1">
      <alignment horizontal="left" vertical="center" wrapText="1"/>
    </xf>
    <xf numFmtId="0" fontId="17" fillId="0" borderId="0" xfId="0" applyFont="1" applyAlignment="1" applyProtection="1">
      <alignment horizontal="center"/>
    </xf>
    <xf numFmtId="0" fontId="8" fillId="0" borderId="0" xfId="0" applyFont="1" applyAlignment="1" applyProtection="1">
      <alignment horizontal="center"/>
    </xf>
    <xf numFmtId="0" fontId="26" fillId="11" borderId="54" xfId="0" applyFont="1" applyFill="1" applyBorder="1" applyAlignment="1" applyProtection="1">
      <alignment horizontal="left" vertical="center" wrapText="1"/>
      <protection locked="0"/>
    </xf>
    <xf numFmtId="0" fontId="26" fillId="11" borderId="55" xfId="0" applyFont="1" applyFill="1" applyBorder="1" applyAlignment="1" applyProtection="1">
      <alignment horizontal="left" vertical="center" wrapText="1"/>
      <protection locked="0"/>
    </xf>
    <xf numFmtId="0" fontId="26" fillId="11" borderId="56" xfId="0" applyFont="1" applyFill="1" applyBorder="1" applyAlignment="1" applyProtection="1">
      <alignment horizontal="left" vertical="center" wrapText="1"/>
      <protection locked="0"/>
    </xf>
    <xf numFmtId="0" fontId="26" fillId="11" borderId="57" xfId="0" applyFont="1" applyFill="1" applyBorder="1" applyAlignment="1" applyProtection="1">
      <alignment horizontal="left" vertical="center" wrapText="1"/>
      <protection locked="0"/>
    </xf>
    <xf numFmtId="0" fontId="26" fillId="11" borderId="6" xfId="0" applyFont="1" applyFill="1" applyBorder="1" applyAlignment="1" applyProtection="1">
      <alignment horizontal="left" vertical="center" wrapText="1"/>
      <protection locked="0"/>
    </xf>
    <xf numFmtId="0" fontId="26" fillId="11" borderId="58" xfId="0" applyFont="1" applyFill="1" applyBorder="1" applyAlignment="1" applyProtection="1">
      <alignment horizontal="left" vertical="center" wrapText="1"/>
      <protection locked="0"/>
    </xf>
    <xf numFmtId="0" fontId="26" fillId="11" borderId="59" xfId="0" applyFont="1" applyFill="1" applyBorder="1" applyAlignment="1" applyProtection="1">
      <alignment horizontal="left" vertical="center" wrapText="1"/>
      <protection locked="0"/>
    </xf>
    <xf numFmtId="0" fontId="26" fillId="11" borderId="60" xfId="0" applyFont="1" applyFill="1" applyBorder="1" applyAlignment="1" applyProtection="1">
      <alignment horizontal="left" vertical="center" wrapText="1"/>
      <protection locked="0"/>
    </xf>
    <xf numFmtId="0" fontId="26" fillId="11" borderId="61" xfId="0" applyFont="1" applyFill="1" applyBorder="1" applyAlignment="1" applyProtection="1">
      <alignment horizontal="left" vertical="center" wrapText="1"/>
      <protection locked="0"/>
    </xf>
    <xf numFmtId="0" fontId="26" fillId="2" borderId="0" xfId="0" applyFont="1" applyFill="1" applyAlignment="1" applyProtection="1">
      <alignment horizontal="right"/>
    </xf>
    <xf numFmtId="14" fontId="26" fillId="11" borderId="62" xfId="0" applyNumberFormat="1" applyFont="1" applyFill="1" applyBorder="1" applyAlignment="1" applyProtection="1">
      <alignment horizontal="center"/>
      <protection locked="0"/>
    </xf>
    <xf numFmtId="0" fontId="26" fillId="11" borderId="63" xfId="0" applyFont="1" applyFill="1" applyBorder="1" applyAlignment="1" applyProtection="1">
      <alignment horizontal="center"/>
      <protection locked="0"/>
    </xf>
    <xf numFmtId="0" fontId="26" fillId="11" borderId="64" xfId="0" applyFont="1" applyFill="1" applyBorder="1" applyAlignment="1" applyProtection="1">
      <alignment horizontal="center"/>
      <protection locked="0"/>
    </xf>
    <xf numFmtId="0" fontId="26" fillId="11" borderId="65" xfId="0" applyFont="1" applyFill="1" applyBorder="1" applyAlignment="1" applyProtection="1">
      <alignment horizontal="center"/>
      <protection locked="0"/>
    </xf>
    <xf numFmtId="0" fontId="26" fillId="11" borderId="66" xfId="0" applyFont="1" applyFill="1" applyBorder="1" applyAlignment="1" applyProtection="1">
      <alignment horizontal="center"/>
      <protection locked="0"/>
    </xf>
    <xf numFmtId="0" fontId="26" fillId="11" borderId="67" xfId="0" applyFont="1" applyFill="1" applyBorder="1" applyAlignment="1" applyProtection="1">
      <alignment horizontal="center"/>
      <protection locked="0"/>
    </xf>
    <xf numFmtId="0" fontId="72" fillId="11" borderId="54" xfId="0" applyFont="1" applyFill="1" applyBorder="1" applyAlignment="1" applyProtection="1">
      <alignment horizontal="left" vertical="center" wrapText="1"/>
      <protection locked="0"/>
    </xf>
    <xf numFmtId="0" fontId="3" fillId="9" borderId="21" xfId="0" applyFont="1" applyFill="1" applyBorder="1" applyAlignment="1">
      <alignment horizontal="center" vertical="center"/>
    </xf>
    <xf numFmtId="0" fontId="3" fillId="9" borderId="21" xfId="0" applyFont="1" applyFill="1" applyBorder="1" applyAlignment="1">
      <alignment horizontal="center" vertical="center" wrapText="1"/>
    </xf>
    <xf numFmtId="0" fontId="6" fillId="11" borderId="25" xfId="0" applyFont="1" applyFill="1" applyBorder="1" applyAlignment="1" applyProtection="1">
      <alignment horizontal="left" vertical="top" wrapText="1"/>
      <protection locked="0"/>
    </xf>
    <xf numFmtId="0" fontId="51" fillId="9" borderId="68" xfId="0" applyFont="1" applyFill="1" applyBorder="1" applyAlignment="1" applyProtection="1">
      <alignment horizontal="center" vertical="center"/>
    </xf>
    <xf numFmtId="0" fontId="51" fillId="9" borderId="69" xfId="0" applyFont="1" applyFill="1" applyBorder="1" applyAlignment="1" applyProtection="1">
      <alignment horizontal="center" vertical="center"/>
    </xf>
    <xf numFmtId="0" fontId="1" fillId="10" borderId="70" xfId="0" applyFont="1" applyFill="1" applyBorder="1" applyAlignment="1" applyProtection="1">
      <alignment horizontal="left" vertical="center" wrapText="1"/>
    </xf>
    <xf numFmtId="0" fontId="1" fillId="10" borderId="24" xfId="0" applyFont="1" applyFill="1" applyBorder="1" applyAlignment="1" applyProtection="1">
      <alignment horizontal="left" vertical="center" wrapText="1"/>
    </xf>
    <xf numFmtId="0" fontId="3" fillId="2" borderId="71" xfId="0" applyFont="1" applyFill="1" applyBorder="1" applyAlignment="1" applyProtection="1">
      <alignment horizontal="right" wrapText="1"/>
    </xf>
    <xf numFmtId="0" fontId="73" fillId="14" borderId="72" xfId="0" applyFont="1" applyFill="1" applyBorder="1"/>
    <xf numFmtId="0" fontId="74" fillId="15" borderId="73" xfId="0" applyFont="1" applyFill="1" applyBorder="1" applyAlignment="1">
      <alignment horizontal="center" vertical="center" wrapText="1"/>
    </xf>
    <xf numFmtId="0" fontId="0" fillId="15" borderId="74" xfId="0" applyFill="1" applyBorder="1" applyAlignment="1">
      <alignment wrapText="1"/>
    </xf>
    <xf numFmtId="166" fontId="0" fillId="15" borderId="74" xfId="0" applyNumberFormat="1" applyFill="1" applyBorder="1" applyAlignment="1">
      <alignment horizontal="center" wrapText="1"/>
    </xf>
    <xf numFmtId="167" fontId="0" fillId="15" borderId="74" xfId="0" applyNumberFormat="1" applyFill="1" applyBorder="1" applyAlignment="1">
      <alignment horizontal="center"/>
    </xf>
    <xf numFmtId="0" fontId="0" fillId="15" borderId="75" xfId="0" applyFill="1" applyBorder="1" applyAlignment="1">
      <alignment wrapText="1"/>
    </xf>
    <xf numFmtId="0" fontId="74" fillId="15" borderId="73" xfId="0" applyFont="1" applyFill="1" applyBorder="1" applyAlignment="1">
      <alignment horizontal="center" vertical="center" wrapText="1"/>
    </xf>
    <xf numFmtId="0" fontId="0" fillId="15" borderId="76" xfId="0" applyFill="1" applyBorder="1" applyAlignment="1">
      <alignment wrapText="1"/>
    </xf>
    <xf numFmtId="0" fontId="0" fillId="15" borderId="76" xfId="0" applyFill="1" applyBorder="1" applyAlignment="1">
      <alignment horizontal="center" wrapText="1"/>
    </xf>
    <xf numFmtId="0" fontId="0" fillId="15" borderId="76" xfId="0" applyFill="1" applyBorder="1" applyAlignment="1">
      <alignment horizontal="center"/>
    </xf>
    <xf numFmtId="0" fontId="0" fillId="15" borderId="77" xfId="0" applyFill="1" applyBorder="1" applyAlignment="1">
      <alignment wrapText="1"/>
    </xf>
    <xf numFmtId="0" fontId="0" fillId="15" borderId="78" xfId="0" applyFill="1" applyBorder="1" applyAlignment="1">
      <alignment wrapText="1"/>
    </xf>
    <xf numFmtId="166" fontId="0" fillId="15" borderId="78" xfId="0" applyNumberFormat="1" applyFill="1" applyBorder="1" applyAlignment="1">
      <alignment horizontal="center"/>
    </xf>
    <xf numFmtId="0" fontId="0" fillId="15" borderId="78" xfId="0" applyFill="1" applyBorder="1" applyAlignment="1">
      <alignment horizontal="center"/>
    </xf>
    <xf numFmtId="0" fontId="0" fillId="15" borderId="79" xfId="0" applyFill="1" applyBorder="1" applyAlignment="1">
      <alignment wrapText="1"/>
    </xf>
    <xf numFmtId="0" fontId="0" fillId="15" borderId="74" xfId="0" applyFill="1" applyBorder="1" applyAlignment="1">
      <alignment vertical="center" wrapText="1"/>
    </xf>
    <xf numFmtId="166" fontId="0" fillId="15" borderId="76" xfId="0" applyNumberFormat="1" applyFill="1" applyBorder="1" applyAlignment="1">
      <alignment horizontal="center"/>
    </xf>
    <xf numFmtId="0" fontId="0" fillId="15" borderId="80" xfId="0" applyFill="1" applyBorder="1" applyAlignment="1">
      <alignment wrapText="1"/>
    </xf>
    <xf numFmtId="166" fontId="0" fillId="15" borderId="80" xfId="0" applyNumberFormat="1" applyFill="1" applyBorder="1" applyAlignment="1">
      <alignment horizontal="center"/>
    </xf>
    <xf numFmtId="0" fontId="0" fillId="15" borderId="80" xfId="0" applyFill="1" applyBorder="1" applyAlignment="1">
      <alignment horizontal="center"/>
    </xf>
    <xf numFmtId="0" fontId="0" fillId="15" borderId="81" xfId="0" applyFill="1" applyBorder="1" applyAlignment="1">
      <alignment wrapText="1"/>
    </xf>
    <xf numFmtId="0" fontId="0" fillId="15" borderId="80" xfId="0" applyFill="1" applyBorder="1" applyAlignment="1">
      <alignment vertical="center" wrapText="1"/>
    </xf>
    <xf numFmtId="166" fontId="0" fillId="15" borderId="72" xfId="0" applyNumberFormat="1" applyFill="1" applyBorder="1" applyAlignment="1">
      <alignment horizontal="center"/>
    </xf>
    <xf numFmtId="0" fontId="0" fillId="15" borderId="72" xfId="0" applyFill="1" applyBorder="1" applyAlignment="1">
      <alignment horizontal="center"/>
    </xf>
    <xf numFmtId="0" fontId="0" fillId="15" borderId="82" xfId="0" applyFill="1" applyBorder="1" applyAlignment="1">
      <alignment wrapText="1"/>
    </xf>
    <xf numFmtId="0" fontId="0" fillId="15" borderId="78" xfId="0" applyFill="1" applyBorder="1" applyAlignment="1">
      <alignment vertical="center" wrapText="1"/>
    </xf>
    <xf numFmtId="0" fontId="0" fillId="15" borderId="78" xfId="0" applyFill="1" applyBorder="1" applyAlignment="1">
      <alignment horizontal="center"/>
    </xf>
    <xf numFmtId="0" fontId="0" fillId="15" borderId="79" xfId="0" applyFill="1" applyBorder="1" applyAlignment="1">
      <alignment wrapText="1"/>
    </xf>
    <xf numFmtId="0" fontId="0" fillId="15" borderId="74" xfId="0" applyFill="1" applyBorder="1" applyAlignment="1">
      <alignment horizontal="center" vertical="center" wrapText="1"/>
    </xf>
    <xf numFmtId="0" fontId="0" fillId="15" borderId="76" xfId="0" applyFill="1" applyBorder="1" applyAlignment="1">
      <alignment vertical="center" wrapText="1"/>
    </xf>
    <xf numFmtId="0" fontId="0" fillId="15" borderId="78" xfId="0" applyFill="1" applyBorder="1" applyAlignment="1">
      <alignment vertical="center" wrapText="1"/>
    </xf>
    <xf numFmtId="0" fontId="0" fillId="15" borderId="83" xfId="0" applyFill="1" applyBorder="1" applyAlignment="1">
      <alignment horizontal="center"/>
    </xf>
    <xf numFmtId="0" fontId="0" fillId="15" borderId="84" xfId="0" applyFill="1" applyBorder="1" applyAlignment="1">
      <alignment wrapText="1"/>
    </xf>
    <xf numFmtId="0" fontId="0" fillId="15" borderId="85" xfId="0" applyFill="1" applyBorder="1" applyAlignment="1">
      <alignment horizontal="center"/>
    </xf>
    <xf numFmtId="166" fontId="0" fillId="15" borderId="80" xfId="0" applyNumberFormat="1" applyFill="1" applyBorder="1" applyAlignment="1">
      <alignment horizontal="center"/>
    </xf>
    <xf numFmtId="0" fontId="0" fillId="15" borderId="80" xfId="0" applyFill="1" applyBorder="1" applyAlignment="1">
      <alignment horizontal="center"/>
    </xf>
    <xf numFmtId="0" fontId="0" fillId="15" borderId="81" xfId="0" applyFill="1" applyBorder="1" applyAlignment="1">
      <alignment wrapText="1"/>
    </xf>
    <xf numFmtId="0" fontId="0" fillId="15" borderId="76" xfId="0" applyFill="1" applyBorder="1" applyAlignment="1">
      <alignment horizontal="center" vertical="center" wrapText="1"/>
    </xf>
    <xf numFmtId="0" fontId="0" fillId="15" borderId="86" xfId="0" applyFill="1" applyBorder="1" applyAlignment="1">
      <alignment horizontal="center"/>
    </xf>
    <xf numFmtId="0" fontId="0" fillId="15" borderId="87" xfId="0" applyFill="1" applyBorder="1" applyAlignment="1">
      <alignment wrapText="1"/>
    </xf>
    <xf numFmtId="0" fontId="0" fillId="15" borderId="88" xfId="0" applyFill="1" applyBorder="1" applyAlignment="1">
      <alignment horizontal="center"/>
    </xf>
    <xf numFmtId="0" fontId="0" fillId="15" borderId="89" xfId="0" applyFill="1" applyBorder="1" applyAlignment="1">
      <alignment horizontal="center"/>
    </xf>
    <xf numFmtId="0" fontId="0" fillId="15" borderId="90" xfId="0" applyFill="1" applyBorder="1" applyAlignment="1">
      <alignment wrapText="1"/>
    </xf>
    <xf numFmtId="0" fontId="0" fillId="15" borderId="78" xfId="0" applyFill="1" applyBorder="1" applyAlignment="1">
      <alignment horizontal="center" vertical="center" wrapText="1"/>
    </xf>
  </cellXfs>
  <cellStyles count="3">
    <cellStyle name="Hyperlink" xfId="1" builtinId="8"/>
    <cellStyle name="Normal" xfId="0" builtinId="0"/>
    <cellStyle name="Percent" xfId="2" builtinId="5"/>
  </cellStyles>
  <dxfs count="12">
    <dxf>
      <fill>
        <patternFill>
          <bgColor theme="6" tint="0.59996337778862885"/>
        </patternFill>
      </fill>
    </dxf>
    <dxf>
      <fill>
        <patternFill>
          <bgColor rgb="FFFFFF99"/>
        </patternFill>
      </fill>
    </dxf>
    <dxf>
      <fill>
        <patternFill>
          <bgColor rgb="FFE6B9B9"/>
        </patternFill>
      </fill>
    </dxf>
    <dxf>
      <fill>
        <patternFill>
          <bgColor theme="6" tint="0.59996337778862885"/>
        </patternFill>
      </fill>
    </dxf>
    <dxf>
      <fill>
        <patternFill>
          <fgColor indexed="64"/>
          <bgColor rgb="FFFFFF99"/>
        </patternFill>
      </fill>
    </dxf>
    <dxf>
      <fill>
        <patternFill>
          <bgColor rgb="FFE6B9B8"/>
        </patternFill>
      </fill>
    </dxf>
    <dxf>
      <fill>
        <patternFill>
          <bgColor theme="6" tint="0.59996337778862885"/>
        </patternFill>
      </fill>
    </dxf>
    <dxf>
      <fill>
        <patternFill>
          <bgColor rgb="FFFFFF99"/>
        </patternFill>
      </fill>
    </dxf>
    <dxf>
      <fill>
        <patternFill>
          <bgColor theme="5" tint="0.59996337778862885"/>
        </patternFill>
      </fill>
    </dxf>
    <dxf>
      <font>
        <color rgb="FFFF0000"/>
      </font>
      <fill>
        <patternFill>
          <bgColor theme="0"/>
        </patternFill>
      </fill>
    </dxf>
    <dxf>
      <font>
        <color rgb="FFFF000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37405864191326E-2"/>
          <c:y val="0.15189455280819344"/>
          <c:w val="0.45935369189962966"/>
          <c:h val="0.80760749185985881"/>
        </c:manualLayout>
      </c:layout>
      <c:radarChart>
        <c:radarStyle val="marker"/>
        <c:varyColors val="0"/>
        <c:ser>
          <c:idx val="2"/>
          <c:order val="0"/>
          <c:tx>
            <c:strRef>
              <c:f>kokkuvõte!$I$8</c:f>
              <c:strCache>
                <c:ptCount val="1"/>
                <c:pt idx="0">
                  <c:v>SIHTMÄRK</c:v>
                </c:pt>
              </c:strCache>
            </c:strRef>
          </c:tx>
          <c:spPr>
            <a:ln>
              <a:solidFill>
                <a:srgbClr val="FFFF00"/>
              </a:solidFill>
            </a:ln>
          </c:spPr>
          <c:marker>
            <c:symbol val="none"/>
          </c:marker>
          <c:cat>
            <c:strRef>
              <c:f>kokkuvõte!$C$9:$C$23</c:f>
              <c:strCache>
                <c:ptCount val="15"/>
                <c:pt idx="0">
                  <c:v>1.1</c:v>
                </c:pt>
                <c:pt idx="1">
                  <c:v>1.2</c:v>
                </c:pt>
                <c:pt idx="2">
                  <c:v>1.3</c:v>
                </c:pt>
                <c:pt idx="3">
                  <c:v>1.4</c:v>
                </c:pt>
                <c:pt idx="4">
                  <c:v>2.1</c:v>
                </c:pt>
                <c:pt idx="5">
                  <c:v>2.2</c:v>
                </c:pt>
                <c:pt idx="6">
                  <c:v>3.1</c:v>
                </c:pt>
                <c:pt idx="7">
                  <c:v>3.2</c:v>
                </c:pt>
                <c:pt idx="8">
                  <c:v>4.1</c:v>
                </c:pt>
                <c:pt idx="9">
                  <c:v>4.2</c:v>
                </c:pt>
                <c:pt idx="10">
                  <c:v>4.3</c:v>
                </c:pt>
                <c:pt idx="11">
                  <c:v>4.4</c:v>
                </c:pt>
                <c:pt idx="12">
                  <c:v>4.5</c:v>
                </c:pt>
                <c:pt idx="13">
                  <c:v>4.6</c:v>
                </c:pt>
                <c:pt idx="14">
                  <c:v>4.7</c:v>
                </c:pt>
              </c:strCache>
            </c:strRef>
          </c:cat>
          <c:val>
            <c:numRef>
              <c:f>kokkuvõte!$I$9:$I$23</c:f>
              <c:numCache>
                <c:formatCode>General</c:formatCode>
                <c:ptCount val="1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numCache>
            </c:numRef>
          </c:val>
          <c:extLst>
            <c:ext xmlns:c16="http://schemas.microsoft.com/office/drawing/2014/chart" uri="{C3380CC4-5D6E-409C-BE32-E72D297353CC}">
              <c16:uniqueId val="{00000000-E9AD-40F0-BC37-95A73F3507C2}"/>
            </c:ext>
          </c:extLst>
        </c:ser>
        <c:ser>
          <c:idx val="0"/>
          <c:order val="1"/>
          <c:tx>
            <c:strRef>
              <c:f>kokkuvõte!$F$8</c:f>
              <c:strCache>
                <c:ptCount val="1"/>
                <c:pt idx="0">
                  <c:v>VÄLISHINNANG</c:v>
                </c:pt>
              </c:strCache>
            </c:strRef>
          </c:tx>
          <c:spPr>
            <a:ln>
              <a:solidFill>
                <a:schemeClr val="bg1">
                  <a:lumMod val="65000"/>
                </a:schemeClr>
              </a:solidFill>
            </a:ln>
          </c:spPr>
          <c:marker>
            <c:symbol val="none"/>
          </c:marker>
          <c:cat>
            <c:strRef>
              <c:f>kokkuvõte!$C$9:$C$23</c:f>
              <c:strCache>
                <c:ptCount val="15"/>
                <c:pt idx="0">
                  <c:v>1.1</c:v>
                </c:pt>
                <c:pt idx="1">
                  <c:v>1.2</c:v>
                </c:pt>
                <c:pt idx="2">
                  <c:v>1.3</c:v>
                </c:pt>
                <c:pt idx="3">
                  <c:v>1.4</c:v>
                </c:pt>
                <c:pt idx="4">
                  <c:v>2.1</c:v>
                </c:pt>
                <c:pt idx="5">
                  <c:v>2.2</c:v>
                </c:pt>
                <c:pt idx="6">
                  <c:v>3.1</c:v>
                </c:pt>
                <c:pt idx="7">
                  <c:v>3.2</c:v>
                </c:pt>
                <c:pt idx="8">
                  <c:v>4.1</c:v>
                </c:pt>
                <c:pt idx="9">
                  <c:v>4.2</c:v>
                </c:pt>
                <c:pt idx="10">
                  <c:v>4.3</c:v>
                </c:pt>
                <c:pt idx="11">
                  <c:v>4.4</c:v>
                </c:pt>
                <c:pt idx="12">
                  <c:v>4.5</c:v>
                </c:pt>
                <c:pt idx="13">
                  <c:v>4.6</c:v>
                </c:pt>
                <c:pt idx="14">
                  <c:v>4.7</c:v>
                </c:pt>
              </c:strCache>
            </c:strRef>
          </c:cat>
          <c:val>
            <c:numRef>
              <c:f>kokkuvõte!$F$9:$F$23</c:f>
              <c:numCache>
                <c:formatCode>@</c:formatCode>
                <c:ptCount val="15"/>
                <c:pt idx="0">
                  <c:v>3</c:v>
                </c:pt>
                <c:pt idx="1">
                  <c:v>3</c:v>
                </c:pt>
                <c:pt idx="2">
                  <c:v>4</c:v>
                </c:pt>
                <c:pt idx="3">
                  <c:v>3</c:v>
                </c:pt>
                <c:pt idx="4">
                  <c:v>3</c:v>
                </c:pt>
                <c:pt idx="5">
                  <c:v>3</c:v>
                </c:pt>
                <c:pt idx="6">
                  <c:v>3</c:v>
                </c:pt>
                <c:pt idx="7">
                  <c:v>3</c:v>
                </c:pt>
                <c:pt idx="8">
                  <c:v>3</c:v>
                </c:pt>
                <c:pt idx="9">
                  <c:v>4</c:v>
                </c:pt>
                <c:pt idx="10">
                  <c:v>4</c:v>
                </c:pt>
                <c:pt idx="11">
                  <c:v>4</c:v>
                </c:pt>
                <c:pt idx="12">
                  <c:v>4</c:v>
                </c:pt>
                <c:pt idx="13">
                  <c:v>4</c:v>
                </c:pt>
                <c:pt idx="14">
                  <c:v>3</c:v>
                </c:pt>
              </c:numCache>
            </c:numRef>
          </c:val>
          <c:extLst>
            <c:ext xmlns:c16="http://schemas.microsoft.com/office/drawing/2014/chart" uri="{C3380CC4-5D6E-409C-BE32-E72D297353CC}">
              <c16:uniqueId val="{00000001-E9AD-40F0-BC37-95A73F3507C2}"/>
            </c:ext>
          </c:extLst>
        </c:ser>
        <c:ser>
          <c:idx val="1"/>
          <c:order val="2"/>
          <c:tx>
            <c:strRef>
              <c:f>kokkuvõte!$E$8</c:f>
              <c:strCache>
                <c:ptCount val="1"/>
                <c:pt idx="0">
                  <c:v>ENESEHINNANG</c:v>
                </c:pt>
              </c:strCache>
            </c:strRef>
          </c:tx>
          <c:spPr>
            <a:ln>
              <a:solidFill>
                <a:schemeClr val="accent1"/>
              </a:solidFill>
            </a:ln>
          </c:spPr>
          <c:marker>
            <c:symbol val="none"/>
          </c:marker>
          <c:cat>
            <c:strRef>
              <c:f>kokkuvõte!$C$9:$C$23</c:f>
              <c:strCache>
                <c:ptCount val="15"/>
                <c:pt idx="0">
                  <c:v>1.1</c:v>
                </c:pt>
                <c:pt idx="1">
                  <c:v>1.2</c:v>
                </c:pt>
                <c:pt idx="2">
                  <c:v>1.3</c:v>
                </c:pt>
                <c:pt idx="3">
                  <c:v>1.4</c:v>
                </c:pt>
                <c:pt idx="4">
                  <c:v>2.1</c:v>
                </c:pt>
                <c:pt idx="5">
                  <c:v>2.2</c:v>
                </c:pt>
                <c:pt idx="6">
                  <c:v>3.1</c:v>
                </c:pt>
                <c:pt idx="7">
                  <c:v>3.2</c:v>
                </c:pt>
                <c:pt idx="8">
                  <c:v>4.1</c:v>
                </c:pt>
                <c:pt idx="9">
                  <c:v>4.2</c:v>
                </c:pt>
                <c:pt idx="10">
                  <c:v>4.3</c:v>
                </c:pt>
                <c:pt idx="11">
                  <c:v>4.4</c:v>
                </c:pt>
                <c:pt idx="12">
                  <c:v>4.5</c:v>
                </c:pt>
                <c:pt idx="13">
                  <c:v>4.6</c:v>
                </c:pt>
                <c:pt idx="14">
                  <c:v>4.7</c:v>
                </c:pt>
              </c:strCache>
            </c:strRef>
          </c:cat>
          <c:val>
            <c:numRef>
              <c:f>kokkuvõte!$E$9:$E$23</c:f>
              <c:numCache>
                <c:formatCode>@</c:formatCode>
                <c:ptCount val="15"/>
                <c:pt idx="0">
                  <c:v>4</c:v>
                </c:pt>
                <c:pt idx="1">
                  <c:v>3</c:v>
                </c:pt>
                <c:pt idx="2">
                  <c:v>4</c:v>
                </c:pt>
                <c:pt idx="3">
                  <c:v>3</c:v>
                </c:pt>
                <c:pt idx="4">
                  <c:v>3</c:v>
                </c:pt>
                <c:pt idx="5">
                  <c:v>3</c:v>
                </c:pt>
                <c:pt idx="6">
                  <c:v>3</c:v>
                </c:pt>
                <c:pt idx="7">
                  <c:v>2</c:v>
                </c:pt>
                <c:pt idx="8">
                  <c:v>3</c:v>
                </c:pt>
                <c:pt idx="9">
                  <c:v>3</c:v>
                </c:pt>
                <c:pt idx="10">
                  <c:v>3</c:v>
                </c:pt>
                <c:pt idx="11">
                  <c:v>4</c:v>
                </c:pt>
                <c:pt idx="12">
                  <c:v>4</c:v>
                </c:pt>
                <c:pt idx="13">
                  <c:v>4</c:v>
                </c:pt>
                <c:pt idx="14">
                  <c:v>2</c:v>
                </c:pt>
              </c:numCache>
            </c:numRef>
          </c:val>
          <c:extLst>
            <c:ext xmlns:c16="http://schemas.microsoft.com/office/drawing/2014/chart" uri="{C3380CC4-5D6E-409C-BE32-E72D297353CC}">
              <c16:uniqueId val="{00000002-E9AD-40F0-BC37-95A73F3507C2}"/>
            </c:ext>
          </c:extLst>
        </c:ser>
        <c:dLbls>
          <c:showLegendKey val="0"/>
          <c:showVal val="0"/>
          <c:showCatName val="0"/>
          <c:showSerName val="0"/>
          <c:showPercent val="0"/>
          <c:showBubbleSize val="0"/>
        </c:dLbls>
        <c:axId val="219570176"/>
        <c:axId val="219571712"/>
      </c:radarChart>
      <c:catAx>
        <c:axId val="21957017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n-US"/>
          </a:p>
        </c:txPr>
        <c:crossAx val="219571712"/>
        <c:crosses val="autoZero"/>
        <c:auto val="0"/>
        <c:lblAlgn val="ctr"/>
        <c:lblOffset val="100"/>
        <c:noMultiLvlLbl val="0"/>
      </c:catAx>
      <c:valAx>
        <c:axId val="219571712"/>
        <c:scaling>
          <c:orientation val="minMax"/>
          <c:max val="4"/>
          <c:min val="0"/>
        </c:scaling>
        <c:delete val="0"/>
        <c:axPos val="l"/>
        <c:majorGridlines>
          <c:spPr>
            <a:ln w="3175">
              <a:solidFill>
                <a:schemeClr val="bg1">
                  <a:lumMod val="75000"/>
                </a:schemeClr>
              </a:solidFill>
              <a:prstDash val="sysDot"/>
            </a:ln>
          </c:spPr>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n-US"/>
          </a:p>
        </c:txPr>
        <c:crossAx val="219570176"/>
        <c:crosses val="autoZero"/>
        <c:crossBetween val="between"/>
        <c:majorUnit val="1"/>
        <c:minorUnit val="0.1"/>
      </c:valAx>
    </c:plotArea>
    <c:legend>
      <c:legendPos val="r"/>
      <c:layout>
        <c:manualLayout>
          <c:xMode val="edge"/>
          <c:yMode val="edge"/>
          <c:x val="0.57419468975217869"/>
          <c:y val="0.26766641011978765"/>
          <c:w val="0.35990197357926945"/>
          <c:h val="0.4312403054881297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66" l="0.70000000000000062" r="0.70000000000000062" t="0.750000000000006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19423865501953E-2"/>
          <c:y val="0.12384138189233998"/>
          <c:w val="0.52418352769194243"/>
          <c:h val="0.82708779275901667"/>
        </c:manualLayout>
      </c:layout>
      <c:radarChart>
        <c:radarStyle val="marker"/>
        <c:varyColors val="0"/>
        <c:ser>
          <c:idx val="1"/>
          <c:order val="0"/>
          <c:tx>
            <c:strRef>
              <c:f>kokkuvõte!$E$28</c:f>
              <c:strCache>
                <c:ptCount val="1"/>
                <c:pt idx="0">
                  <c:v>HETKETASE</c:v>
                </c:pt>
              </c:strCache>
            </c:strRef>
          </c:tx>
          <c:spPr>
            <a:ln>
              <a:solidFill>
                <a:schemeClr val="accent1"/>
              </a:solidFill>
            </a:ln>
          </c:spPr>
          <c:marker>
            <c:symbol val="none"/>
          </c:marker>
          <c:cat>
            <c:strRef>
              <c:f>kokkuvõte!$C$29:$C$32</c:f>
              <c:strCache>
                <c:ptCount val="4"/>
                <c:pt idx="0">
                  <c:v>E1</c:v>
                </c:pt>
                <c:pt idx="1">
                  <c:v>E2</c:v>
                </c:pt>
                <c:pt idx="2">
                  <c:v>E3</c:v>
                </c:pt>
                <c:pt idx="3">
                  <c:v>E4</c:v>
                </c:pt>
              </c:strCache>
            </c:strRef>
          </c:cat>
          <c:val>
            <c:numRef>
              <c:f>kokkuvõte!$E$29:$E$32</c:f>
              <c:numCache>
                <c:formatCode>0.0</c:formatCode>
                <c:ptCount val="4"/>
                <c:pt idx="0">
                  <c:v>3.5</c:v>
                </c:pt>
                <c:pt idx="1">
                  <c:v>2.8</c:v>
                </c:pt>
                <c:pt idx="2">
                  <c:v>2.6</c:v>
                </c:pt>
                <c:pt idx="3">
                  <c:v>3.2352941176470589</c:v>
                </c:pt>
              </c:numCache>
            </c:numRef>
          </c:val>
          <c:extLst>
            <c:ext xmlns:c16="http://schemas.microsoft.com/office/drawing/2014/chart" uri="{C3380CC4-5D6E-409C-BE32-E72D297353CC}">
              <c16:uniqueId val="{00000000-1D66-444F-B793-AF92C35CEBD7}"/>
            </c:ext>
          </c:extLst>
        </c:ser>
        <c:ser>
          <c:idx val="0"/>
          <c:order val="1"/>
          <c:tx>
            <c:strRef>
              <c:f>kokkuvõte!$F$28</c:f>
              <c:strCache>
                <c:ptCount val="1"/>
                <c:pt idx="0">
                  <c:v>SIHTMÄRK</c:v>
                </c:pt>
              </c:strCache>
            </c:strRef>
          </c:tx>
          <c:spPr>
            <a:ln>
              <a:solidFill>
                <a:srgbClr val="FFFF00"/>
              </a:solidFill>
            </a:ln>
          </c:spPr>
          <c:marker>
            <c:symbol val="none"/>
          </c:marker>
          <c:cat>
            <c:strRef>
              <c:f>kokkuvõte!$C$29:$C$32</c:f>
              <c:strCache>
                <c:ptCount val="4"/>
                <c:pt idx="0">
                  <c:v>E1</c:v>
                </c:pt>
                <c:pt idx="1">
                  <c:v>E2</c:v>
                </c:pt>
                <c:pt idx="2">
                  <c:v>E3</c:v>
                </c:pt>
                <c:pt idx="3">
                  <c:v>E4</c:v>
                </c:pt>
              </c:strCache>
            </c:strRef>
          </c:cat>
          <c:val>
            <c:numRef>
              <c:f>kokkuvõte!$F$29:$F$32</c:f>
              <c:numCache>
                <c:formatCode>0.0</c:formatCode>
                <c:ptCount val="4"/>
                <c:pt idx="0">
                  <c:v>4</c:v>
                </c:pt>
                <c:pt idx="1">
                  <c:v>4</c:v>
                </c:pt>
                <c:pt idx="2">
                  <c:v>4</c:v>
                </c:pt>
                <c:pt idx="3">
                  <c:v>4</c:v>
                </c:pt>
              </c:numCache>
            </c:numRef>
          </c:val>
          <c:extLst>
            <c:ext xmlns:c16="http://schemas.microsoft.com/office/drawing/2014/chart" uri="{C3380CC4-5D6E-409C-BE32-E72D297353CC}">
              <c16:uniqueId val="{00000001-1D66-444F-B793-AF92C35CEBD7}"/>
            </c:ext>
          </c:extLst>
        </c:ser>
        <c:dLbls>
          <c:showLegendKey val="0"/>
          <c:showVal val="0"/>
          <c:showCatName val="0"/>
          <c:showSerName val="0"/>
          <c:showPercent val="0"/>
          <c:showBubbleSize val="0"/>
        </c:dLbls>
        <c:axId val="219597440"/>
        <c:axId val="219599232"/>
      </c:radarChart>
      <c:catAx>
        <c:axId val="21959744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n-US"/>
          </a:p>
        </c:txPr>
        <c:crossAx val="219599232"/>
        <c:crosses val="autoZero"/>
        <c:auto val="0"/>
        <c:lblAlgn val="ctr"/>
        <c:lblOffset val="100"/>
        <c:noMultiLvlLbl val="0"/>
      </c:catAx>
      <c:valAx>
        <c:axId val="219599232"/>
        <c:scaling>
          <c:orientation val="minMax"/>
          <c:max val="4"/>
          <c:min val="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n-US"/>
          </a:p>
        </c:txPr>
        <c:crossAx val="219597440"/>
        <c:crosses val="autoZero"/>
        <c:crossBetween val="between"/>
        <c:majorUnit val="1"/>
        <c:minorUnit val="0.1"/>
      </c:valAx>
    </c:plotArea>
    <c:legend>
      <c:legendPos val="r"/>
      <c:layout>
        <c:manualLayout>
          <c:xMode val="edge"/>
          <c:yMode val="edge"/>
          <c:x val="0.56500428088200205"/>
          <c:y val="0.28631707343635987"/>
          <c:w val="0.31565960672028293"/>
          <c:h val="0.19917709456442428"/>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88" l="0.70000000000000062" r="0.70000000000000062" t="0.750000000000006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kokkuvõte!$E$28</c:f>
              <c:strCache>
                <c:ptCount val="1"/>
                <c:pt idx="0">
                  <c:v>HETKETASE</c:v>
                </c:pt>
              </c:strCache>
            </c:strRef>
          </c:tx>
          <c:spPr>
            <a:solidFill>
              <a:schemeClr val="bg1">
                <a:lumMod val="85000"/>
              </a:schemeClr>
            </a:solidFill>
          </c:spPr>
          <c:invertIfNegative val="0"/>
          <c:dPt>
            <c:idx val="4"/>
            <c:invertIfNegative val="0"/>
            <c:bubble3D val="0"/>
            <c:spPr>
              <a:solidFill>
                <a:schemeClr val="accent1"/>
              </a:solidFill>
            </c:spPr>
            <c:extLst>
              <c:ext xmlns:c16="http://schemas.microsoft.com/office/drawing/2014/chart" uri="{C3380CC4-5D6E-409C-BE32-E72D297353CC}">
                <c16:uniqueId val="{00000000-F294-4C97-B6DE-3F1CC9273358}"/>
              </c:ext>
            </c:extLst>
          </c:dPt>
          <c:cat>
            <c:strRef>
              <c:f>kokkuvõte!$C$29:$C$33</c:f>
              <c:strCache>
                <c:ptCount val="5"/>
                <c:pt idx="0">
                  <c:v>E1</c:v>
                </c:pt>
                <c:pt idx="1">
                  <c:v>E2</c:v>
                </c:pt>
                <c:pt idx="2">
                  <c:v>E3</c:v>
                </c:pt>
                <c:pt idx="3">
                  <c:v>E4</c:v>
                </c:pt>
                <c:pt idx="4">
                  <c:v>Keskmine</c:v>
                </c:pt>
              </c:strCache>
            </c:strRef>
          </c:cat>
          <c:val>
            <c:numRef>
              <c:f>kokkuvõte!$E$29:$E$33</c:f>
              <c:numCache>
                <c:formatCode>0.0</c:formatCode>
                <c:ptCount val="5"/>
                <c:pt idx="0">
                  <c:v>3.5</c:v>
                </c:pt>
                <c:pt idx="1">
                  <c:v>2.8</c:v>
                </c:pt>
                <c:pt idx="2">
                  <c:v>2.6</c:v>
                </c:pt>
                <c:pt idx="3">
                  <c:v>3.2352941176470589</c:v>
                </c:pt>
                <c:pt idx="4">
                  <c:v>3.033823529411765</c:v>
                </c:pt>
              </c:numCache>
            </c:numRef>
          </c:val>
          <c:extLst>
            <c:ext xmlns:c16="http://schemas.microsoft.com/office/drawing/2014/chart" uri="{C3380CC4-5D6E-409C-BE32-E72D297353CC}">
              <c16:uniqueId val="{00000001-F294-4C97-B6DE-3F1CC9273358}"/>
            </c:ext>
          </c:extLst>
        </c:ser>
        <c:dLbls>
          <c:showLegendKey val="0"/>
          <c:showVal val="0"/>
          <c:showCatName val="0"/>
          <c:showSerName val="0"/>
          <c:showPercent val="0"/>
          <c:showBubbleSize val="0"/>
        </c:dLbls>
        <c:gapWidth val="150"/>
        <c:axId val="220009600"/>
        <c:axId val="220011136"/>
      </c:barChart>
      <c:catAx>
        <c:axId val="220009600"/>
        <c:scaling>
          <c:orientation val="minMax"/>
        </c:scaling>
        <c:delete val="0"/>
        <c:axPos val="b"/>
        <c:numFmt formatCode="General" sourceLinked="1"/>
        <c:majorTickMark val="out"/>
        <c:minorTickMark val="none"/>
        <c:tickLblPos val="nextTo"/>
        <c:spPr>
          <a:ln>
            <a:solidFill>
              <a:sysClr val="window" lastClr="FFFFFF">
                <a:lumMod val="85000"/>
              </a:sysClr>
            </a:solidFill>
          </a:ln>
        </c:spPr>
        <c:txPr>
          <a:bodyPr rot="0" vert="horz"/>
          <a:lstStyle/>
          <a:p>
            <a:pPr>
              <a:defRPr/>
            </a:pPr>
            <a:endParaRPr lang="en-US"/>
          </a:p>
        </c:txPr>
        <c:crossAx val="220011136"/>
        <c:crosses val="autoZero"/>
        <c:auto val="1"/>
        <c:lblAlgn val="ctr"/>
        <c:lblOffset val="100"/>
        <c:noMultiLvlLbl val="0"/>
      </c:catAx>
      <c:valAx>
        <c:axId val="220011136"/>
        <c:scaling>
          <c:orientation val="minMax"/>
          <c:max val="4"/>
          <c:min val="0"/>
        </c:scaling>
        <c:delete val="0"/>
        <c:axPos val="l"/>
        <c:majorGridlines>
          <c:spPr>
            <a:ln>
              <a:solidFill>
                <a:sysClr val="window" lastClr="FFFFFF">
                  <a:lumMod val="85000"/>
                </a:sysClr>
              </a:solidFill>
            </a:ln>
          </c:spPr>
        </c:majorGridlines>
        <c:numFmt formatCode="0" sourceLinked="0"/>
        <c:majorTickMark val="out"/>
        <c:minorTickMark val="none"/>
        <c:tickLblPos val="nextTo"/>
        <c:spPr>
          <a:ln>
            <a:solidFill>
              <a:sysClr val="window" lastClr="FFFFFF">
                <a:lumMod val="85000"/>
              </a:sysClr>
            </a:solidFill>
          </a:ln>
        </c:spPr>
        <c:txPr>
          <a:bodyPr rot="0" vert="horz"/>
          <a:lstStyle/>
          <a:p>
            <a:pPr>
              <a:defRPr/>
            </a:pPr>
            <a:endParaRPr lang="en-US"/>
          </a:p>
        </c:txPr>
        <c:crossAx val="220009600"/>
        <c:crosses val="autoZero"/>
        <c:crossBetween val="between"/>
        <c:majorUnit val="1"/>
        <c:minorUnit val="1"/>
      </c:valAx>
    </c:plotArea>
    <c:plotVisOnly val="1"/>
    <c:dispBlanksAs val="gap"/>
    <c:showDLblsOverMax val="0"/>
  </c:chart>
  <c:spPr>
    <a:ln>
      <a:noFill/>
    </a:ln>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000000000000666" l="0.70000000000000062" r="0.70000000000000062" t="0.750000000000006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37405864191326E-2"/>
          <c:y val="0.15189455280819344"/>
          <c:w val="0.45935369189962988"/>
          <c:h val="0.80760749185985881"/>
        </c:manualLayout>
      </c:layout>
      <c:radarChart>
        <c:radarStyle val="marker"/>
        <c:varyColors val="0"/>
        <c:ser>
          <c:idx val="0"/>
          <c:order val="0"/>
          <c:tx>
            <c:strRef>
              <c:f>kokkuvõte!$I$8</c:f>
              <c:strCache>
                <c:ptCount val="1"/>
                <c:pt idx="0">
                  <c:v>SIHTMÄRK</c:v>
                </c:pt>
              </c:strCache>
            </c:strRef>
          </c:tx>
          <c:spPr>
            <a:ln>
              <a:solidFill>
                <a:srgbClr val="FFFF00"/>
              </a:solidFill>
            </a:ln>
          </c:spPr>
          <c:marker>
            <c:symbol val="none"/>
          </c:marker>
          <c:cat>
            <c:strRef>
              <c:f>kokkuvõte!$C$9:$C$23</c:f>
              <c:strCache>
                <c:ptCount val="15"/>
                <c:pt idx="0">
                  <c:v>1.1</c:v>
                </c:pt>
                <c:pt idx="1">
                  <c:v>1.2</c:v>
                </c:pt>
                <c:pt idx="2">
                  <c:v>1.3</c:v>
                </c:pt>
                <c:pt idx="3">
                  <c:v>1.4</c:v>
                </c:pt>
                <c:pt idx="4">
                  <c:v>2.1</c:v>
                </c:pt>
                <c:pt idx="5">
                  <c:v>2.2</c:v>
                </c:pt>
                <c:pt idx="6">
                  <c:v>3.1</c:v>
                </c:pt>
                <c:pt idx="7">
                  <c:v>3.2</c:v>
                </c:pt>
                <c:pt idx="8">
                  <c:v>4.1</c:v>
                </c:pt>
                <c:pt idx="9">
                  <c:v>4.2</c:v>
                </c:pt>
                <c:pt idx="10">
                  <c:v>4.3</c:v>
                </c:pt>
                <c:pt idx="11">
                  <c:v>4.4</c:v>
                </c:pt>
                <c:pt idx="12">
                  <c:v>4.5</c:v>
                </c:pt>
                <c:pt idx="13">
                  <c:v>4.6</c:v>
                </c:pt>
                <c:pt idx="14">
                  <c:v>4.7</c:v>
                </c:pt>
              </c:strCache>
            </c:strRef>
          </c:cat>
          <c:val>
            <c:numRef>
              <c:f>kokkuvõte!$I$9:$I$23</c:f>
              <c:numCache>
                <c:formatCode>General</c:formatCode>
                <c:ptCount val="1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numCache>
            </c:numRef>
          </c:val>
          <c:extLst>
            <c:ext xmlns:c16="http://schemas.microsoft.com/office/drawing/2014/chart" uri="{C3380CC4-5D6E-409C-BE32-E72D297353CC}">
              <c16:uniqueId val="{00000000-E9E3-4F15-AC81-CBDE38792109}"/>
            </c:ext>
          </c:extLst>
        </c:ser>
        <c:ser>
          <c:idx val="2"/>
          <c:order val="1"/>
          <c:tx>
            <c:strRef>
              <c:f>kokkuvõte!$H$8</c:f>
              <c:strCache>
                <c:ptCount val="1"/>
                <c:pt idx="0">
                  <c:v>KESKMINE</c:v>
                </c:pt>
              </c:strCache>
            </c:strRef>
          </c:tx>
          <c:spPr>
            <a:ln>
              <a:solidFill>
                <a:srgbClr val="00B050"/>
              </a:solidFill>
            </a:ln>
          </c:spPr>
          <c:marker>
            <c:symbol val="none"/>
          </c:marker>
          <c:cat>
            <c:strRef>
              <c:f>kokkuvõte!$C$9:$C$23</c:f>
              <c:strCache>
                <c:ptCount val="15"/>
                <c:pt idx="0">
                  <c:v>1.1</c:v>
                </c:pt>
                <c:pt idx="1">
                  <c:v>1.2</c:v>
                </c:pt>
                <c:pt idx="2">
                  <c:v>1.3</c:v>
                </c:pt>
                <c:pt idx="3">
                  <c:v>1.4</c:v>
                </c:pt>
                <c:pt idx="4">
                  <c:v>2.1</c:v>
                </c:pt>
                <c:pt idx="5">
                  <c:v>2.2</c:v>
                </c:pt>
                <c:pt idx="6">
                  <c:v>3.1</c:v>
                </c:pt>
                <c:pt idx="7">
                  <c:v>3.2</c:v>
                </c:pt>
                <c:pt idx="8">
                  <c:v>4.1</c:v>
                </c:pt>
                <c:pt idx="9">
                  <c:v>4.2</c:v>
                </c:pt>
                <c:pt idx="10">
                  <c:v>4.3</c:v>
                </c:pt>
                <c:pt idx="11">
                  <c:v>4.4</c:v>
                </c:pt>
                <c:pt idx="12">
                  <c:v>4.5</c:v>
                </c:pt>
                <c:pt idx="13">
                  <c:v>4.6</c:v>
                </c:pt>
                <c:pt idx="14">
                  <c:v>4.7</c:v>
                </c:pt>
              </c:strCache>
            </c:strRef>
          </c:cat>
          <c:val>
            <c:numRef>
              <c:f>kokkuvõte!$H$9:$H$23</c:f>
              <c:numCache>
                <c:formatCode>0.0</c:formatCode>
                <c:ptCount val="15"/>
                <c:pt idx="0">
                  <c:v>3.6666666666666665</c:v>
                </c:pt>
                <c:pt idx="1">
                  <c:v>3.3333333333333335</c:v>
                </c:pt>
                <c:pt idx="2">
                  <c:v>4</c:v>
                </c:pt>
                <c:pt idx="3">
                  <c:v>3</c:v>
                </c:pt>
                <c:pt idx="4">
                  <c:v>3</c:v>
                </c:pt>
                <c:pt idx="5">
                  <c:v>2.6666666666666665</c:v>
                </c:pt>
                <c:pt idx="6">
                  <c:v>2.6666666666666665</c:v>
                </c:pt>
                <c:pt idx="7">
                  <c:v>2.5</c:v>
                </c:pt>
                <c:pt idx="8">
                  <c:v>3</c:v>
                </c:pt>
                <c:pt idx="9">
                  <c:v>3.5</c:v>
                </c:pt>
                <c:pt idx="10">
                  <c:v>3.5</c:v>
                </c:pt>
                <c:pt idx="11">
                  <c:v>3.3333333333333335</c:v>
                </c:pt>
                <c:pt idx="12">
                  <c:v>3.6666666666666665</c:v>
                </c:pt>
                <c:pt idx="13">
                  <c:v>4</c:v>
                </c:pt>
                <c:pt idx="14">
                  <c:v>2</c:v>
                </c:pt>
              </c:numCache>
            </c:numRef>
          </c:val>
          <c:extLst>
            <c:ext xmlns:c16="http://schemas.microsoft.com/office/drawing/2014/chart" uri="{C3380CC4-5D6E-409C-BE32-E72D297353CC}">
              <c16:uniqueId val="{00000001-E9E3-4F15-AC81-CBDE38792109}"/>
            </c:ext>
          </c:extLst>
        </c:ser>
        <c:dLbls>
          <c:showLegendKey val="0"/>
          <c:showVal val="0"/>
          <c:showCatName val="0"/>
          <c:showSerName val="0"/>
          <c:showPercent val="0"/>
          <c:showBubbleSize val="0"/>
        </c:dLbls>
        <c:axId val="220054656"/>
        <c:axId val="220056192"/>
      </c:radarChart>
      <c:catAx>
        <c:axId val="22005465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n-US"/>
          </a:p>
        </c:txPr>
        <c:crossAx val="220056192"/>
        <c:crosses val="autoZero"/>
        <c:auto val="0"/>
        <c:lblAlgn val="ctr"/>
        <c:lblOffset val="100"/>
        <c:noMultiLvlLbl val="0"/>
      </c:catAx>
      <c:valAx>
        <c:axId val="220056192"/>
        <c:scaling>
          <c:orientation val="minMax"/>
          <c:max val="4"/>
          <c:min val="0"/>
        </c:scaling>
        <c:delete val="0"/>
        <c:axPos val="l"/>
        <c:majorGridlines>
          <c:spPr>
            <a:ln w="3175">
              <a:solidFill>
                <a:schemeClr val="bg1">
                  <a:lumMod val="75000"/>
                </a:schemeClr>
              </a:solidFill>
              <a:prstDash val="sysDot"/>
            </a:ln>
          </c:spPr>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n-US"/>
          </a:p>
        </c:txPr>
        <c:crossAx val="220054656"/>
        <c:crosses val="autoZero"/>
        <c:crossBetween val="between"/>
        <c:majorUnit val="1"/>
        <c:minorUnit val="0.1"/>
      </c:valAx>
    </c:plotArea>
    <c:legend>
      <c:legendPos val="r"/>
      <c:layout>
        <c:manualLayout>
          <c:xMode val="edge"/>
          <c:yMode val="edge"/>
          <c:x val="0.54775709854450017"/>
          <c:y val="0.30570969204765636"/>
          <c:w val="0.24372676900235957"/>
          <c:h val="0.21762405353781039"/>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88" l="0.70000000000000062" r="0.70000000000000062" t="0.750000000000006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428625</xdr:colOff>
      <xdr:row>0</xdr:row>
      <xdr:rowOff>9525</xdr:rowOff>
    </xdr:from>
    <xdr:to>
      <xdr:col>11</xdr:col>
      <xdr:colOff>342900</xdr:colOff>
      <xdr:row>5</xdr:row>
      <xdr:rowOff>85725</xdr:rowOff>
    </xdr:to>
    <xdr:grpSp>
      <xdr:nvGrpSpPr>
        <xdr:cNvPr id="4840" name="Group 3">
          <a:extLst>
            <a:ext uri="{FF2B5EF4-FFF2-40B4-BE49-F238E27FC236}">
              <a16:creationId xmlns:a16="http://schemas.microsoft.com/office/drawing/2014/main" id="{269A05AD-299B-4CD6-9E8C-EED6899FA613}"/>
            </a:ext>
          </a:extLst>
        </xdr:cNvPr>
        <xdr:cNvGrpSpPr>
          <a:grpSpLocks/>
        </xdr:cNvGrpSpPr>
      </xdr:nvGrpSpPr>
      <xdr:grpSpPr bwMode="auto">
        <a:xfrm>
          <a:off x="3095625" y="9525"/>
          <a:ext cx="2962275" cy="695325"/>
          <a:chOff x="2223054" y="0"/>
          <a:chExt cx="2957969" cy="695325"/>
        </a:xfrm>
      </xdr:grpSpPr>
      <xdr:pic>
        <xdr:nvPicPr>
          <xdr:cNvPr id="4841" name="Picture 1" descr="EL_Sotsiaalfond_horisontaal.jpg">
            <a:extLst>
              <a:ext uri="{FF2B5EF4-FFF2-40B4-BE49-F238E27FC236}">
                <a16:creationId xmlns:a16="http://schemas.microsoft.com/office/drawing/2014/main" id="{5AEF851B-E5C9-440A-9CC9-9B8409219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0"/>
            <a:ext cx="15240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42" name="Picture 1">
            <a:extLst>
              <a:ext uri="{FF2B5EF4-FFF2-40B4-BE49-F238E27FC236}">
                <a16:creationId xmlns:a16="http://schemas.microsoft.com/office/drawing/2014/main" id="{8D1642B5-51B0-438E-BB09-55D961D68E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23054" y="66262"/>
            <a:ext cx="907772" cy="49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43" name="Picture 2">
            <a:extLst>
              <a:ext uri="{FF2B5EF4-FFF2-40B4-BE49-F238E27FC236}">
                <a16:creationId xmlns:a16="http://schemas.microsoft.com/office/drawing/2014/main" id="{81BD75A9-A000-4D70-9CE2-28D68BE817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28321" y="91109"/>
            <a:ext cx="552702"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333375</xdr:colOff>
      <xdr:row>6</xdr:row>
      <xdr:rowOff>133350</xdr:rowOff>
    </xdr:from>
    <xdr:to>
      <xdr:col>15</xdr:col>
      <xdr:colOff>133350</xdr:colOff>
      <xdr:row>16</xdr:row>
      <xdr:rowOff>104775</xdr:rowOff>
    </xdr:to>
    <xdr:graphicFrame macro="">
      <xdr:nvGraphicFramePr>
        <xdr:cNvPr id="5957" name="Chart 1">
          <a:extLst>
            <a:ext uri="{FF2B5EF4-FFF2-40B4-BE49-F238E27FC236}">
              <a16:creationId xmlns:a16="http://schemas.microsoft.com/office/drawing/2014/main" id="{F0D78766-649F-4909-AC5C-720EE6415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409575</xdr:colOff>
      <xdr:row>28</xdr:row>
      <xdr:rowOff>0</xdr:rowOff>
    </xdr:from>
    <xdr:to>
      <xdr:col>14</xdr:col>
      <xdr:colOff>209550</xdr:colOff>
      <xdr:row>40</xdr:row>
      <xdr:rowOff>123825</xdr:rowOff>
    </xdr:to>
    <xdr:graphicFrame macro="">
      <xdr:nvGraphicFramePr>
        <xdr:cNvPr id="5958" name="Chart 2">
          <a:extLst>
            <a:ext uri="{FF2B5EF4-FFF2-40B4-BE49-F238E27FC236}">
              <a16:creationId xmlns:a16="http://schemas.microsoft.com/office/drawing/2014/main" id="{00FEC48A-47F5-4746-8204-7EE6DB338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xdr:colOff>
      <xdr:row>35</xdr:row>
      <xdr:rowOff>123825</xdr:rowOff>
    </xdr:from>
    <xdr:to>
      <xdr:col>4</xdr:col>
      <xdr:colOff>371475</xdr:colOff>
      <xdr:row>48</xdr:row>
      <xdr:rowOff>123825</xdr:rowOff>
    </xdr:to>
    <xdr:graphicFrame macro="">
      <xdr:nvGraphicFramePr>
        <xdr:cNvPr id="5959" name="Chart 3">
          <a:extLst>
            <a:ext uri="{FF2B5EF4-FFF2-40B4-BE49-F238E27FC236}">
              <a16:creationId xmlns:a16="http://schemas.microsoft.com/office/drawing/2014/main" id="{B7EEEFA0-F7A9-470E-AF4C-FE58BCF4E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295275</xdr:colOff>
      <xdr:row>18</xdr:row>
      <xdr:rowOff>57150</xdr:rowOff>
    </xdr:from>
    <xdr:to>
      <xdr:col>15</xdr:col>
      <xdr:colOff>419100</xdr:colOff>
      <xdr:row>24</xdr:row>
      <xdr:rowOff>66675</xdr:rowOff>
    </xdr:to>
    <xdr:graphicFrame macro="">
      <xdr:nvGraphicFramePr>
        <xdr:cNvPr id="5960" name="Chart 4">
          <a:extLst>
            <a:ext uri="{FF2B5EF4-FFF2-40B4-BE49-F238E27FC236}">
              <a16:creationId xmlns:a16="http://schemas.microsoft.com/office/drawing/2014/main" id="{2F9D6198-9957-4342-AE42-823A59335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1:O41"/>
  <sheetViews>
    <sheetView zoomScaleNormal="100" zoomScaleSheetLayoutView="160" workbookViewId="0">
      <selection activeCell="C6" sqref="C6"/>
    </sheetView>
  </sheetViews>
  <sheetFormatPr defaultColWidth="9.140625" defaultRowHeight="12.75" x14ac:dyDescent="0.2"/>
  <cols>
    <col min="1" max="2" width="1.7109375" style="1" customWidth="1"/>
    <col min="3" max="14" width="9.140625" style="1"/>
    <col min="15" max="15" width="18" style="1" customWidth="1"/>
    <col min="16" max="16" width="0.28515625" style="1" customWidth="1"/>
    <col min="17" max="16384" width="9.140625" style="1"/>
  </cols>
  <sheetData>
    <row r="1" spans="3:15" ht="9" customHeight="1" x14ac:dyDescent="0.2"/>
    <row r="2" spans="3:15" ht="14.25" customHeight="1" x14ac:dyDescent="0.2"/>
    <row r="3" spans="3:15" ht="10.5" customHeight="1" x14ac:dyDescent="0.2"/>
    <row r="4" spans="3:15" ht="7.5" customHeight="1" x14ac:dyDescent="0.2"/>
    <row r="5" spans="3:15" ht="7.5" customHeight="1" x14ac:dyDescent="0.2"/>
    <row r="6" spans="3:15" ht="27" customHeight="1" x14ac:dyDescent="0.2">
      <c r="C6" s="376" t="s">
        <v>0</v>
      </c>
      <c r="D6" s="376"/>
      <c r="E6" s="376"/>
      <c r="F6" s="376"/>
      <c r="G6" s="376"/>
      <c r="H6" s="376"/>
      <c r="I6" s="376"/>
      <c r="J6" s="376"/>
      <c r="K6" s="376"/>
      <c r="L6" s="376"/>
      <c r="M6" s="376"/>
      <c r="N6" s="376"/>
      <c r="O6" s="376"/>
    </row>
    <row r="7" spans="3:15" x14ac:dyDescent="0.2">
      <c r="C7" s="376"/>
      <c r="D7" s="376"/>
      <c r="E7" s="376"/>
      <c r="F7" s="376"/>
      <c r="G7" s="376"/>
      <c r="H7" s="376"/>
      <c r="I7" s="376"/>
      <c r="J7" s="376"/>
      <c r="K7" s="376"/>
      <c r="L7" s="376"/>
      <c r="M7" s="376"/>
      <c r="N7" s="376"/>
      <c r="O7" s="376"/>
    </row>
    <row r="8" spans="3:15" ht="12.75" customHeight="1" x14ac:dyDescent="0.2">
      <c r="C8" s="376"/>
      <c r="D8" s="376"/>
      <c r="E8" s="376"/>
      <c r="F8" s="376"/>
      <c r="G8" s="376"/>
      <c r="H8" s="376"/>
      <c r="I8" s="376"/>
      <c r="J8" s="376"/>
      <c r="K8" s="376"/>
      <c r="L8" s="376"/>
      <c r="M8" s="376"/>
      <c r="N8" s="376"/>
      <c r="O8" s="376"/>
    </row>
    <row r="9" spans="3:15" ht="12.75" customHeight="1" x14ac:dyDescent="0.2">
      <c r="C9" s="376"/>
      <c r="D9" s="376"/>
      <c r="E9" s="376"/>
      <c r="F9" s="376"/>
      <c r="G9" s="376"/>
      <c r="H9" s="376"/>
      <c r="I9" s="376"/>
      <c r="J9" s="376"/>
      <c r="K9" s="376"/>
      <c r="L9" s="376"/>
      <c r="M9" s="376"/>
      <c r="N9" s="376"/>
      <c r="O9" s="376"/>
    </row>
    <row r="10" spans="3:15" ht="12.75" customHeight="1" x14ac:dyDescent="0.2">
      <c r="C10" s="376"/>
      <c r="D10" s="376"/>
      <c r="E10" s="376"/>
      <c r="F10" s="376"/>
      <c r="G10" s="376"/>
      <c r="H10" s="376"/>
      <c r="I10" s="376"/>
      <c r="J10" s="376"/>
      <c r="K10" s="376"/>
      <c r="L10" s="376"/>
      <c r="M10" s="376"/>
      <c r="N10" s="376"/>
      <c r="O10" s="376"/>
    </row>
    <row r="11" spans="3:15" ht="12.75" customHeight="1" x14ac:dyDescent="0.2">
      <c r="C11" s="376"/>
      <c r="D11" s="376"/>
      <c r="E11" s="376"/>
      <c r="F11" s="376"/>
      <c r="G11" s="376"/>
      <c r="H11" s="376"/>
      <c r="I11" s="376"/>
      <c r="J11" s="376"/>
      <c r="K11" s="376"/>
      <c r="L11" s="376"/>
      <c r="M11" s="376"/>
      <c r="N11" s="376"/>
      <c r="O11" s="376"/>
    </row>
    <row r="12" spans="3:15" ht="9.75" customHeight="1" x14ac:dyDescent="0.2">
      <c r="C12" s="376"/>
      <c r="D12" s="376"/>
      <c r="E12" s="376"/>
      <c r="F12" s="376"/>
      <c r="G12" s="376"/>
      <c r="H12" s="376"/>
      <c r="I12" s="376"/>
      <c r="J12" s="376"/>
      <c r="K12" s="376"/>
      <c r="L12" s="376"/>
      <c r="M12" s="376"/>
      <c r="N12" s="376"/>
      <c r="O12" s="376"/>
    </row>
    <row r="13" spans="3:15" ht="9.75" customHeight="1" x14ac:dyDescent="0.2">
      <c r="C13" s="376"/>
      <c r="D13" s="376"/>
      <c r="E13" s="376"/>
      <c r="F13" s="376"/>
      <c r="G13" s="376"/>
      <c r="H13" s="376"/>
      <c r="I13" s="376"/>
      <c r="J13" s="376"/>
      <c r="K13" s="376"/>
      <c r="L13" s="376"/>
      <c r="M13" s="376"/>
      <c r="N13" s="376"/>
      <c r="O13" s="376"/>
    </row>
    <row r="14" spans="3:15" ht="9" customHeight="1" x14ac:dyDescent="0.2">
      <c r="C14" s="376"/>
      <c r="D14" s="376"/>
      <c r="E14" s="376"/>
      <c r="F14" s="376"/>
      <c r="G14" s="376"/>
      <c r="H14" s="376"/>
      <c r="I14" s="376"/>
      <c r="J14" s="376"/>
      <c r="K14" s="376"/>
      <c r="L14" s="376"/>
      <c r="M14" s="376"/>
      <c r="N14" s="376"/>
      <c r="O14" s="376"/>
    </row>
    <row r="15" spans="3:15" x14ac:dyDescent="0.2">
      <c r="C15" s="376"/>
      <c r="D15" s="376"/>
      <c r="E15" s="376"/>
      <c r="F15" s="376"/>
      <c r="G15" s="376"/>
      <c r="H15" s="376"/>
      <c r="I15" s="376"/>
      <c r="J15" s="376"/>
      <c r="K15" s="376"/>
      <c r="L15" s="376"/>
      <c r="M15" s="376"/>
      <c r="N15" s="376"/>
      <c r="O15" s="376"/>
    </row>
    <row r="16" spans="3:15" ht="8.25" customHeight="1" thickBot="1" x14ac:dyDescent="0.25">
      <c r="C16" s="3"/>
      <c r="D16" s="3"/>
      <c r="E16" s="3"/>
      <c r="F16" s="3"/>
      <c r="G16" s="3"/>
      <c r="H16" s="3"/>
      <c r="I16" s="3"/>
      <c r="J16" s="3"/>
      <c r="K16" s="3"/>
      <c r="L16" s="3"/>
      <c r="M16" s="4"/>
      <c r="N16" s="4"/>
      <c r="O16" s="4"/>
    </row>
    <row r="17" spans="2:15" ht="22.5" customHeight="1" thickBot="1" x14ac:dyDescent="0.25">
      <c r="B17" s="383" t="s">
        <v>1</v>
      </c>
      <c r="C17" s="384"/>
      <c r="D17" s="384"/>
      <c r="E17" s="384"/>
      <c r="F17" s="384"/>
      <c r="G17" s="384"/>
      <c r="H17" s="384"/>
      <c r="I17" s="384"/>
      <c r="J17" s="384"/>
      <c r="K17" s="384"/>
      <c r="L17" s="384"/>
      <c r="M17" s="384"/>
      <c r="N17" s="384"/>
      <c r="O17" s="385"/>
    </row>
    <row r="18" spans="2:15" ht="4.5" customHeight="1" x14ac:dyDescent="0.25">
      <c r="B18" s="76"/>
      <c r="C18" s="77"/>
      <c r="D18" s="77"/>
      <c r="E18" s="77"/>
      <c r="F18" s="77"/>
      <c r="G18" s="77"/>
      <c r="H18" s="77"/>
      <c r="I18" s="77"/>
      <c r="J18" s="77"/>
      <c r="K18" s="77"/>
      <c r="L18" s="77"/>
      <c r="M18" s="77"/>
      <c r="N18" s="77"/>
      <c r="O18" s="78"/>
    </row>
    <row r="19" spans="2:15" ht="18.75" customHeight="1" x14ac:dyDescent="0.2">
      <c r="B19" s="79"/>
      <c r="C19" s="377" t="s">
        <v>2</v>
      </c>
      <c r="D19" s="377"/>
      <c r="E19" s="377"/>
      <c r="F19" s="377"/>
      <c r="G19" s="377"/>
      <c r="H19" s="377"/>
      <c r="I19" s="377"/>
      <c r="J19" s="377"/>
      <c r="K19" s="377"/>
      <c r="L19" s="377"/>
      <c r="M19" s="377"/>
      <c r="N19" s="377"/>
      <c r="O19" s="378"/>
    </row>
    <row r="20" spans="2:15" ht="54" customHeight="1" x14ac:dyDescent="0.2">
      <c r="B20" s="79"/>
      <c r="C20" s="377"/>
      <c r="D20" s="377"/>
      <c r="E20" s="377"/>
      <c r="F20" s="377"/>
      <c r="G20" s="377"/>
      <c r="H20" s="377"/>
      <c r="I20" s="377"/>
      <c r="J20" s="377"/>
      <c r="K20" s="377"/>
      <c r="L20" s="377"/>
      <c r="M20" s="377"/>
      <c r="N20" s="377"/>
      <c r="O20" s="378"/>
    </row>
    <row r="21" spans="2:15" x14ac:dyDescent="0.2">
      <c r="B21" s="79"/>
      <c r="C21" s="338"/>
      <c r="D21" s="338"/>
      <c r="E21" s="338"/>
      <c r="F21" s="338"/>
      <c r="G21" s="338"/>
      <c r="H21" s="338"/>
      <c r="I21" s="338"/>
      <c r="J21" s="338"/>
      <c r="K21" s="338"/>
      <c r="L21" s="338"/>
      <c r="M21" s="338"/>
      <c r="N21" s="338"/>
      <c r="O21" s="339"/>
    </row>
    <row r="22" spans="2:15" ht="15" customHeight="1" x14ac:dyDescent="0.2">
      <c r="B22" s="79"/>
      <c r="C22" s="379" t="s">
        <v>3</v>
      </c>
      <c r="D22" s="379"/>
      <c r="E22" s="379"/>
      <c r="F22" s="379"/>
      <c r="G22" s="379"/>
      <c r="H22" s="379"/>
      <c r="I22" s="379"/>
      <c r="J22" s="379"/>
      <c r="K22" s="379"/>
      <c r="L22" s="379"/>
      <c r="M22" s="379"/>
      <c r="N22" s="379"/>
      <c r="O22" s="380"/>
    </row>
    <row r="23" spans="2:15" ht="141.75" customHeight="1" x14ac:dyDescent="0.2">
      <c r="B23" s="79"/>
      <c r="C23" s="381" t="s">
        <v>4</v>
      </c>
      <c r="D23" s="381"/>
      <c r="E23" s="381"/>
      <c r="F23" s="381"/>
      <c r="G23" s="381"/>
      <c r="H23" s="381"/>
      <c r="I23" s="381"/>
      <c r="J23" s="381"/>
      <c r="K23" s="381"/>
      <c r="L23" s="381"/>
      <c r="M23" s="381"/>
      <c r="N23" s="381"/>
      <c r="O23" s="382"/>
    </row>
    <row r="24" spans="2:15" ht="15" customHeight="1" x14ac:dyDescent="0.2">
      <c r="B24" s="79"/>
      <c r="C24" s="379" t="s">
        <v>5</v>
      </c>
      <c r="D24" s="379"/>
      <c r="E24" s="379"/>
      <c r="F24" s="379"/>
      <c r="G24" s="379"/>
      <c r="H24" s="379"/>
      <c r="I24" s="379"/>
      <c r="J24" s="379"/>
      <c r="K24" s="379"/>
      <c r="L24" s="379"/>
      <c r="M24" s="379"/>
      <c r="N24" s="379"/>
      <c r="O24" s="380"/>
    </row>
    <row r="25" spans="2:15" ht="104.25" customHeight="1" x14ac:dyDescent="0.2">
      <c r="B25" s="79"/>
      <c r="C25" s="381" t="s">
        <v>6</v>
      </c>
      <c r="D25" s="381"/>
      <c r="E25" s="381"/>
      <c r="F25" s="381"/>
      <c r="G25" s="381"/>
      <c r="H25" s="381"/>
      <c r="I25" s="381"/>
      <c r="J25" s="381"/>
      <c r="K25" s="381"/>
      <c r="L25" s="381"/>
      <c r="M25" s="381"/>
      <c r="N25" s="381"/>
      <c r="O25" s="382"/>
    </row>
    <row r="26" spans="2:15" ht="15" customHeight="1" x14ac:dyDescent="0.2">
      <c r="B26" s="79"/>
      <c r="C26" s="374" t="s">
        <v>7</v>
      </c>
      <c r="D26" s="374"/>
      <c r="E26" s="374"/>
      <c r="F26" s="374"/>
      <c r="G26" s="374"/>
      <c r="H26" s="374"/>
      <c r="I26" s="374"/>
      <c r="J26" s="374"/>
      <c r="K26" s="374"/>
      <c r="L26" s="374"/>
      <c r="M26" s="374"/>
      <c r="N26" s="374"/>
      <c r="O26" s="375"/>
    </row>
    <row r="27" spans="2:15" ht="96" customHeight="1" x14ac:dyDescent="0.2">
      <c r="B27" s="79"/>
      <c r="C27" s="368" t="s">
        <v>8</v>
      </c>
      <c r="D27" s="369"/>
      <c r="E27" s="369"/>
      <c r="F27" s="369"/>
      <c r="G27" s="369"/>
      <c r="H27" s="369"/>
      <c r="I27" s="369"/>
      <c r="J27" s="369"/>
      <c r="K27" s="369"/>
      <c r="L27" s="369"/>
      <c r="M27" s="369"/>
      <c r="N27" s="369"/>
      <c r="O27" s="370"/>
    </row>
    <row r="28" spans="2:15" ht="59.25" customHeight="1" x14ac:dyDescent="0.2">
      <c r="B28" s="79"/>
      <c r="C28" s="371" t="s">
        <v>9</v>
      </c>
      <c r="D28" s="371"/>
      <c r="E28" s="371"/>
      <c r="F28" s="371"/>
      <c r="G28" s="371"/>
      <c r="H28" s="371"/>
      <c r="I28" s="371"/>
      <c r="J28" s="371"/>
      <c r="K28" s="371"/>
      <c r="L28" s="371"/>
      <c r="M28" s="371"/>
      <c r="N28" s="371"/>
      <c r="O28" s="372"/>
    </row>
    <row r="29" spans="2:15" ht="75" customHeight="1" x14ac:dyDescent="0.2">
      <c r="B29" s="79"/>
      <c r="C29" s="368" t="s">
        <v>10</v>
      </c>
      <c r="D29" s="369"/>
      <c r="E29" s="369"/>
      <c r="F29" s="369"/>
      <c r="G29" s="369"/>
      <c r="H29" s="369"/>
      <c r="I29" s="369"/>
      <c r="J29" s="369"/>
      <c r="K29" s="369"/>
      <c r="L29" s="369"/>
      <c r="M29" s="369"/>
      <c r="N29" s="369"/>
      <c r="O29" s="370"/>
    </row>
    <row r="30" spans="2:15" ht="58.5" customHeight="1" x14ac:dyDescent="0.2">
      <c r="B30" s="79"/>
      <c r="C30" s="368" t="s">
        <v>11</v>
      </c>
      <c r="D30" s="369"/>
      <c r="E30" s="369"/>
      <c r="F30" s="369"/>
      <c r="G30" s="369"/>
      <c r="H30" s="369"/>
      <c r="I30" s="369"/>
      <c r="J30" s="369"/>
      <c r="K30" s="369"/>
      <c r="L30" s="369"/>
      <c r="M30" s="369"/>
      <c r="N30" s="369"/>
      <c r="O30" s="370"/>
    </row>
    <row r="31" spans="2:15" ht="31.5" customHeight="1" x14ac:dyDescent="0.2">
      <c r="B31" s="79"/>
      <c r="C31" s="368" t="s">
        <v>12</v>
      </c>
      <c r="D31" s="369"/>
      <c r="E31" s="369"/>
      <c r="F31" s="369"/>
      <c r="G31" s="369"/>
      <c r="H31" s="369"/>
      <c r="I31" s="369"/>
      <c r="J31" s="369"/>
      <c r="K31" s="369"/>
      <c r="L31" s="369"/>
      <c r="M31" s="369"/>
      <c r="N31" s="369"/>
      <c r="O31" s="370"/>
    </row>
    <row r="32" spans="2:15" ht="102" customHeight="1" x14ac:dyDescent="0.2">
      <c r="B32" s="79"/>
      <c r="C32" s="368" t="s">
        <v>13</v>
      </c>
      <c r="D32" s="374"/>
      <c r="E32" s="374"/>
      <c r="F32" s="374"/>
      <c r="G32" s="374"/>
      <c r="H32" s="374"/>
      <c r="I32" s="374"/>
      <c r="J32" s="374"/>
      <c r="K32" s="374"/>
      <c r="L32" s="374"/>
      <c r="M32" s="374"/>
      <c r="N32" s="374"/>
      <c r="O32" s="375"/>
    </row>
    <row r="33" spans="2:15" ht="58.5" customHeight="1" x14ac:dyDescent="0.2">
      <c r="B33" s="79"/>
      <c r="C33" s="368" t="s">
        <v>14</v>
      </c>
      <c r="D33" s="369"/>
      <c r="E33" s="369"/>
      <c r="F33" s="369"/>
      <c r="G33" s="369"/>
      <c r="H33" s="369"/>
      <c r="I33" s="369"/>
      <c r="J33" s="369"/>
      <c r="K33" s="369"/>
      <c r="L33" s="369"/>
      <c r="M33" s="369"/>
      <c r="N33" s="369"/>
      <c r="O33" s="370"/>
    </row>
    <row r="34" spans="2:15" ht="60" customHeight="1" x14ac:dyDescent="0.2">
      <c r="B34" s="79"/>
      <c r="C34" s="368" t="s">
        <v>15</v>
      </c>
      <c r="D34" s="369"/>
      <c r="E34" s="369"/>
      <c r="F34" s="369"/>
      <c r="G34" s="369"/>
      <c r="H34" s="369"/>
      <c r="I34" s="369"/>
      <c r="J34" s="369"/>
      <c r="K34" s="369"/>
      <c r="L34" s="369"/>
      <c r="M34" s="369"/>
      <c r="N34" s="369"/>
      <c r="O34" s="370"/>
    </row>
    <row r="35" spans="2:15" ht="62.25" customHeight="1" x14ac:dyDescent="0.2">
      <c r="B35" s="79"/>
      <c r="C35" s="368" t="s">
        <v>16</v>
      </c>
      <c r="D35" s="368"/>
      <c r="E35" s="368"/>
      <c r="F35" s="368"/>
      <c r="G35" s="368"/>
      <c r="H35" s="368"/>
      <c r="I35" s="368"/>
      <c r="J35" s="368"/>
      <c r="K35" s="368"/>
      <c r="L35" s="368"/>
      <c r="M35" s="368"/>
      <c r="N35" s="368"/>
      <c r="O35" s="373"/>
    </row>
    <row r="36" spans="2:15" ht="72.75" customHeight="1" x14ac:dyDescent="0.2">
      <c r="B36" s="79"/>
      <c r="C36" s="368" t="s">
        <v>17</v>
      </c>
      <c r="D36" s="368"/>
      <c r="E36" s="368"/>
      <c r="F36" s="368"/>
      <c r="G36" s="368"/>
      <c r="H36" s="368"/>
      <c r="I36" s="368"/>
      <c r="J36" s="368"/>
      <c r="K36" s="368"/>
      <c r="L36" s="368"/>
      <c r="M36" s="368"/>
      <c r="N36" s="368"/>
      <c r="O36" s="373"/>
    </row>
    <row r="37" spans="2:15" ht="18" customHeight="1" thickBot="1" x14ac:dyDescent="0.25">
      <c r="B37" s="80"/>
      <c r="C37" s="106" t="s">
        <v>18</v>
      </c>
      <c r="D37" s="81"/>
      <c r="E37" s="81"/>
      <c r="F37" s="81"/>
      <c r="G37" s="81"/>
      <c r="H37" s="81"/>
      <c r="I37" s="81"/>
      <c r="J37" s="81"/>
      <c r="K37" s="81"/>
      <c r="L37" s="81"/>
      <c r="M37" s="81"/>
      <c r="N37" s="81"/>
      <c r="O37" s="82"/>
    </row>
    <row r="38" spans="2:15" x14ac:dyDescent="0.2">
      <c r="C38" s="4"/>
    </row>
    <row r="39" spans="2:15" x14ac:dyDescent="0.2">
      <c r="C39" s="4"/>
    </row>
    <row r="40" spans="2:15" x14ac:dyDescent="0.2">
      <c r="C40" s="4"/>
    </row>
    <row r="41" spans="2:15" x14ac:dyDescent="0.2">
      <c r="C41" s="4"/>
    </row>
  </sheetData>
  <sheetProtection password="E6A5" sheet="1" formatColumns="0" formatRows="0"/>
  <mergeCells count="18">
    <mergeCell ref="C6:O15"/>
    <mergeCell ref="C19:O20"/>
    <mergeCell ref="C26:O26"/>
    <mergeCell ref="C24:O24"/>
    <mergeCell ref="C23:O23"/>
    <mergeCell ref="C25:O25"/>
    <mergeCell ref="C22:O22"/>
    <mergeCell ref="B17:O17"/>
    <mergeCell ref="C27:O27"/>
    <mergeCell ref="C29:O29"/>
    <mergeCell ref="C28:O28"/>
    <mergeCell ref="C30:O30"/>
    <mergeCell ref="C36:O36"/>
    <mergeCell ref="C35:O35"/>
    <mergeCell ref="C33:O33"/>
    <mergeCell ref="C34:O34"/>
    <mergeCell ref="C31:O31"/>
    <mergeCell ref="C32:O32"/>
  </mergeCells>
  <pageMargins left="0.7" right="0.7" top="0.75" bottom="0.75" header="0.3" footer="0.3"/>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CE319-F4D9-4F39-B50F-0EC91ED1C84A}">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2A86-E488-4885-ADA5-A87B9735D5EC}">
  <dimension ref="A1"/>
  <sheetViews>
    <sheetView workbookViewId="0"/>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F104"/>
  <sheetViews>
    <sheetView topLeftCell="A55" zoomScale="130" zoomScaleNormal="130" workbookViewId="0">
      <selection activeCell="B29" sqref="B29:E29"/>
    </sheetView>
  </sheetViews>
  <sheetFormatPr defaultColWidth="9.140625" defaultRowHeight="12.75" x14ac:dyDescent="0.2"/>
  <cols>
    <col min="1" max="1" width="14.5703125" style="22" customWidth="1"/>
    <col min="2" max="2" width="4.7109375" style="27" customWidth="1"/>
    <col min="3" max="4" width="36.7109375" style="234" customWidth="1"/>
    <col min="5" max="5" width="42.42578125" style="234" customWidth="1"/>
    <col min="6" max="6" width="9.140625" style="34"/>
    <col min="7" max="16384" width="9.140625" style="25"/>
  </cols>
  <sheetData>
    <row r="1" spans="1:6" s="228" customFormat="1" ht="26.25" customHeight="1" x14ac:dyDescent="0.2">
      <c r="A1" s="416" t="str">
        <f>UPPER(Mudel!A1)</f>
        <v>VISIOON: IGALE NOORELE ON NOORSOOTÖÖS KÄTTESAADAVAD MITMEKÜLGSED ISIKSUSE ARENGU VÕIMALUSED</v>
      </c>
      <c r="B1" s="416"/>
      <c r="C1" s="416"/>
      <c r="D1" s="416"/>
      <c r="E1" s="416"/>
      <c r="F1" s="227"/>
    </row>
    <row r="2" spans="1:6" s="228" customFormat="1" ht="28.5" customHeight="1" x14ac:dyDescent="0.2">
      <c r="A2" s="297" t="str">
        <f>CONCATENATE("EESMÄRK 1: ",UPPER(Mudel!B3))</f>
        <v>EESMÄRK 1: NOORTEL ON ROHKEM VALIKUID OMA LOOME- JA ARENGUPOTENTSIAALI AVAMISEKS</v>
      </c>
      <c r="B2" s="297"/>
      <c r="C2" s="298"/>
      <c r="D2" s="298"/>
      <c r="E2" s="298"/>
      <c r="F2" s="227"/>
    </row>
    <row r="3" spans="1:6" s="228" customFormat="1" ht="23.25" customHeight="1" x14ac:dyDescent="0.2">
      <c r="A3" s="402" t="s">
        <v>415</v>
      </c>
      <c r="B3" s="402"/>
      <c r="C3" s="402"/>
      <c r="D3" s="402"/>
      <c r="E3" s="230"/>
      <c r="F3" s="227"/>
    </row>
    <row r="4" spans="1:6" s="228" customFormat="1" ht="12" customHeight="1" x14ac:dyDescent="0.2">
      <c r="A4" s="26"/>
      <c r="B4" s="27"/>
      <c r="C4" s="230"/>
      <c r="D4" s="230"/>
      <c r="E4" s="230"/>
      <c r="F4" s="227"/>
    </row>
    <row r="5" spans="1:6" s="228" customFormat="1" ht="13.5" thickBot="1" x14ac:dyDescent="0.25">
      <c r="A5" s="22"/>
      <c r="B5" s="28"/>
      <c r="C5" s="231" t="s">
        <v>416</v>
      </c>
      <c r="D5" s="230"/>
      <c r="E5" s="230"/>
      <c r="F5" s="227"/>
    </row>
    <row r="6" spans="1:6" s="228" customFormat="1" ht="13.5" customHeight="1" thickTop="1" x14ac:dyDescent="0.2">
      <c r="A6" s="22"/>
      <c r="B6" s="30">
        <v>4</v>
      </c>
      <c r="C6" s="417" t="s">
        <v>417</v>
      </c>
      <c r="D6" s="417"/>
      <c r="E6" s="417"/>
      <c r="F6" s="227"/>
    </row>
    <row r="7" spans="1:6" s="228" customFormat="1" ht="12.75" customHeight="1" x14ac:dyDescent="0.2">
      <c r="A7" s="22"/>
      <c r="B7" s="30">
        <v>3</v>
      </c>
      <c r="C7" s="417" t="s">
        <v>418</v>
      </c>
      <c r="D7" s="417"/>
      <c r="E7" s="417"/>
      <c r="F7" s="227"/>
    </row>
    <row r="8" spans="1:6" s="228" customFormat="1" ht="12.75" customHeight="1" x14ac:dyDescent="0.2">
      <c r="A8" s="22"/>
      <c r="B8" s="30">
        <v>2</v>
      </c>
      <c r="C8" s="417" t="s">
        <v>419</v>
      </c>
      <c r="D8" s="417"/>
      <c r="E8" s="417"/>
      <c r="F8" s="227"/>
    </row>
    <row r="9" spans="1:6" s="228" customFormat="1" ht="12.75" customHeight="1" x14ac:dyDescent="0.2">
      <c r="A9" s="31"/>
      <c r="B9" s="30">
        <v>1</v>
      </c>
      <c r="C9" s="417" t="s">
        <v>420</v>
      </c>
      <c r="D9" s="417"/>
      <c r="E9" s="417"/>
      <c r="F9" s="227"/>
    </row>
    <row r="10" spans="1:6" s="228" customFormat="1" x14ac:dyDescent="0.2">
      <c r="A10" s="18"/>
      <c r="B10" s="32"/>
      <c r="C10" s="232"/>
      <c r="D10" s="230"/>
      <c r="E10" s="230"/>
      <c r="F10" s="227"/>
    </row>
    <row r="11" spans="1:6" s="228" customFormat="1" ht="18" customHeight="1" x14ac:dyDescent="0.2">
      <c r="A11" s="206" t="s">
        <v>421</v>
      </c>
      <c r="B11" s="207" t="s">
        <v>26</v>
      </c>
      <c r="C11" s="431" t="str">
        <f>UPPER(Mudel!D4)</f>
        <v>NOORTELE ON LOODUD MITMEKÜLGSED VÕIMALUSED NOORSOOTÖÖS OSALEMISEKS</v>
      </c>
      <c r="D11" s="431"/>
      <c r="E11" s="431"/>
      <c r="F11" s="227"/>
    </row>
    <row r="12" spans="1:6" s="228" customFormat="1" x14ac:dyDescent="0.2">
      <c r="A12" s="208"/>
      <c r="B12" s="209" t="s">
        <v>423</v>
      </c>
      <c r="C12" s="362" t="s">
        <v>424</v>
      </c>
      <c r="D12" s="474" t="s">
        <v>425</v>
      </c>
      <c r="E12" s="474"/>
      <c r="F12" s="227"/>
    </row>
    <row r="13" spans="1:6" s="228" customFormat="1" ht="35.25" customHeight="1" x14ac:dyDescent="0.2">
      <c r="A13" s="433" t="s">
        <v>422</v>
      </c>
      <c r="B13" s="210" t="s">
        <v>29</v>
      </c>
      <c r="C13" s="353" t="str">
        <f>Mudel!F5</f>
        <v>Noortel on võimalus osaleda huvihariduses</v>
      </c>
      <c r="D13" s="434" t="str">
        <f>Mudel!G6</f>
        <v>Indikaator on täidetud, kui KOV territooriumil tegutsevad huvikoolid, mis pakuvad noortele huvihariduses osalemise võimalusi, või on sõlmitud vastavasisulised kokkulepped teiste KOV-dega.</v>
      </c>
      <c r="E13" s="434"/>
      <c r="F13" s="227"/>
    </row>
    <row r="14" spans="1:6" s="228" customFormat="1" ht="42.6" customHeight="1" x14ac:dyDescent="0.2">
      <c r="A14" s="433"/>
      <c r="B14" s="211" t="s">
        <v>32</v>
      </c>
      <c r="C14" s="353" t="str">
        <f>Mudel!F7</f>
        <v>Noortel on võimalus osaleda üldharidus- ja kutsekooli noorsootöös (sh huvitegevuses)</v>
      </c>
      <c r="D14" s="434" t="str">
        <f>Mudel!G8</f>
        <v>Indikaator on täidetud, kui igas KOV-i üldharidus- ja kutsekoolis pakutakse kõikides astmetes (1.–3. klass, 4.-6. klass, 7.–9. klass ja gümnaasium, kutsekool) huvitegevuse võimalusi nii spordi, LTT, üldkultuuri (sh muusika, kunst, tants) huviala valdkondades.</v>
      </c>
      <c r="E14" s="434"/>
      <c r="F14" s="227"/>
    </row>
    <row r="15" spans="1:6" s="228" customFormat="1" ht="39" customHeight="1" x14ac:dyDescent="0.2">
      <c r="A15" s="433"/>
      <c r="B15" s="211" t="s">
        <v>35</v>
      </c>
      <c r="C15" s="353" t="str">
        <f>Mudel!F9</f>
        <v>Noortel on võimalus osaleda avatud noorsootöös</v>
      </c>
      <c r="D15" s="434" t="str">
        <f>Mudel!G10</f>
        <v>Indikaator on täidetud, kui KOV territooriumil tegutseb 300 noore kohta vähemalt 1 avatud noorsootööd pakkuv asutus (avatud noortekeskus, noortetuba) või on sõlmitud vastavasisulised kokkulepped teiste KOV-dega.</v>
      </c>
      <c r="E15" s="434"/>
      <c r="F15" s="227"/>
    </row>
    <row r="16" spans="1:6" s="228" customFormat="1" ht="33.75" x14ac:dyDescent="0.2">
      <c r="A16" s="433"/>
      <c r="B16" s="211" t="s">
        <v>38</v>
      </c>
      <c r="C16" s="353" t="str">
        <f>Mudel!F11</f>
        <v>Noortel on võimalus osaleda muudes KOV toetatud noorsootöö tegevustes/teenustes (laagrid, malevad, üritused, projektid jms)</v>
      </c>
      <c r="D16" s="434" t="str">
        <f>Mudel!G12</f>
        <v xml:space="preserve">Indikaator on täidetud, kui KOV territooriumil elavatel noortel on võimalus osaleda muudes KOV toetatud noorsootöö tegevustes/teenustes (laagrid, malevad, üritused, projektid jms), mis jäävad indikaatorites 1.1.1–1.1.3 mainitust välja. </v>
      </c>
      <c r="E16" s="434"/>
      <c r="F16" s="227"/>
    </row>
    <row r="17" spans="1:6" s="228" customFormat="1" ht="45" x14ac:dyDescent="0.2">
      <c r="A17" s="433"/>
      <c r="B17" s="211" t="s">
        <v>41</v>
      </c>
      <c r="C17" s="353" t="str">
        <f>Mudel!F13</f>
        <v>Noorsootöö võimalused on loodud mitmekülgsetes valdkondades (nt muusika, kunst, loodus ja keskkond, tehnika, sport, üldkultuur, kodanikuharidus, rahvusvaheline koostöö)</v>
      </c>
      <c r="D17" s="434" t="str">
        <f>Mudel!G14</f>
        <v>Indikaator on täielikult täidetud, kui noorsootöö võimalused on kõikides nimetatud valdkondades.</v>
      </c>
      <c r="E17" s="434"/>
      <c r="F17" s="227"/>
    </row>
    <row r="18" spans="1:6" s="228" customFormat="1" ht="45" x14ac:dyDescent="0.2">
      <c r="A18" s="433"/>
      <c r="B18" s="211" t="s">
        <v>44</v>
      </c>
      <c r="C18" s="353" t="str">
        <f>Mudel!F15</f>
        <v>Noortele on loodud teadmiste ja oskuste proovilepaneku ning nende esitlemise võimalused (nt võistlused, kontserdid, näitused, etendused, festivalid)</v>
      </c>
      <c r="D18" s="434" t="str">
        <f>Mudel!G16</f>
        <v>Indikaator on täielikult täidetud, kui KOV toetab üritusi (võistlusi, kontserte, näituseid, etendusi, festivale), mis pakuvad noortele teadmiste ja oskuste proovilepaneku ning nende esitlemise võimalusi (sh üleriigilisi). Toetus võib tähendada teavitamist, rahalist toetust, korraldusabi vms.</v>
      </c>
      <c r="E18" s="434"/>
      <c r="F18" s="227"/>
    </row>
    <row r="19" spans="1:6" s="227" customFormat="1" ht="51.75" customHeight="1" x14ac:dyDescent="0.2">
      <c r="A19" s="433"/>
      <c r="B19" s="211" t="s">
        <v>47</v>
      </c>
      <c r="C19" s="353" t="str">
        <f>Mudel!F17</f>
        <v>Noortele on tagatud noorsootöös osalemiseks võrdsed võimalused (sh väiksemate võimalustega noortele)</v>
      </c>
      <c r="D19" s="434" t="str">
        <f>Mudel!G18</f>
        <v>Indikaator on täidetud, kui rakendatakse meetmeid väiksemate võimalustega noortele noorsootöös osalemiseks, et tagada kõigile võrdsed võimalused: väiksemate võimalustega noortel on toetus- või soodustusvõimalused noorsootöös osalemiseks (sh näiteks transporditoetus huvikooli minemiseks); juurdepääs ja sobilik huvitegevus erivajadustega noortele.</v>
      </c>
      <c r="E19" s="434"/>
    </row>
    <row r="20" spans="1:6" s="227" customFormat="1" ht="51.75" customHeight="1" x14ac:dyDescent="0.2">
      <c r="A20" s="433"/>
      <c r="B20" s="211" t="s">
        <v>50</v>
      </c>
      <c r="C20" s="353" t="str">
        <f>Mudel!F19</f>
        <v>Noorsootöö kvaliteedi ja tegevuste mõju hindamine toimub regulaarselt</v>
      </c>
      <c r="D20" s="434" t="str">
        <f>Mudel!G20</f>
        <v>Indikaator on täidetud, kui KOV-is pakutavate noorsootöö tegevuste kvaliteeti ja mõju hinnatakse regulaarselt vähemalt iga 5 aasta järel (näitajad võivad olla osalejate arv, osalemise kestvus, osalemise tulemused vms)</v>
      </c>
      <c r="E20" s="434"/>
    </row>
    <row r="21" spans="1:6" s="227" customFormat="1" x14ac:dyDescent="0.2">
      <c r="A21" s="433"/>
      <c r="B21" s="425" t="s">
        <v>426</v>
      </c>
      <c r="C21" s="425"/>
      <c r="D21" s="425"/>
      <c r="E21" s="425"/>
    </row>
    <row r="22" spans="1:6" s="227" customFormat="1" ht="22.5" customHeight="1" x14ac:dyDescent="0.2">
      <c r="A22" s="433"/>
      <c r="B22" s="421" t="s">
        <v>53</v>
      </c>
      <c r="C22" s="422" t="str">
        <f>Mudel!F21</f>
        <v>Huvihariduses ja -tegevuses osalevate noorte arv on kõrge (vähemalt 15% kõikidest noortest)</v>
      </c>
      <c r="D22" s="358" t="str">
        <f>'2_tulemusindikaatorid'!G7</f>
        <v>7-12. a</v>
      </c>
      <c r="E22" s="358" t="str">
        <f>'2_tulemusindikaatorid'!L7</f>
        <v>jah</v>
      </c>
    </row>
    <row r="23" spans="1:6" s="227" customFormat="1" x14ac:dyDescent="0.2">
      <c r="A23" s="433"/>
      <c r="B23" s="421"/>
      <c r="C23" s="422"/>
      <c r="D23" s="358" t="str">
        <f>'2_tulemusindikaatorid'!G8</f>
        <v>13-19. a</v>
      </c>
      <c r="E23" s="358" t="str">
        <f>'2_tulemusindikaatorid'!L8</f>
        <v>jah</v>
      </c>
    </row>
    <row r="24" spans="1:6" s="227" customFormat="1" x14ac:dyDescent="0.2">
      <c r="A24" s="433"/>
      <c r="B24" s="421"/>
      <c r="C24" s="422"/>
      <c r="D24" s="358" t="str">
        <f>'2_tulemusindikaatorid'!G9</f>
        <v>20-26. a</v>
      </c>
      <c r="E24" s="358" t="str">
        <f>'2_tulemusindikaatorid'!L9</f>
        <v>jah</v>
      </c>
    </row>
    <row r="25" spans="1:6" s="227" customFormat="1" ht="22.5" customHeight="1" x14ac:dyDescent="0.2">
      <c r="A25" s="433"/>
      <c r="B25" s="421" t="s">
        <v>56</v>
      </c>
      <c r="C25" s="422" t="str">
        <f>Mudel!F23</f>
        <v>Noorsootöös tervikuna osalevate noorte arv on kõrge (vähemalt 65%)</v>
      </c>
      <c r="D25" s="358" t="str">
        <f>'2_tulemusindikaatorid'!G10</f>
        <v>7-12. a</v>
      </c>
      <c r="E25" s="358" t="str">
        <f>'2_tulemusindikaatorid'!L10</f>
        <v>jah</v>
      </c>
    </row>
    <row r="26" spans="1:6" s="227" customFormat="1" x14ac:dyDescent="0.2">
      <c r="A26" s="433"/>
      <c r="B26" s="421"/>
      <c r="C26" s="422"/>
      <c r="D26" s="358" t="str">
        <f>'2_tulemusindikaatorid'!G11</f>
        <v>13-19. a</v>
      </c>
      <c r="E26" s="358" t="str">
        <f>'2_tulemusindikaatorid'!L11</f>
        <v>jah</v>
      </c>
    </row>
    <row r="27" spans="1:6" s="227" customFormat="1" x14ac:dyDescent="0.2">
      <c r="A27" s="433"/>
      <c r="B27" s="421"/>
      <c r="C27" s="422"/>
      <c r="D27" s="358" t="str">
        <f>'2_tulemusindikaatorid'!G12</f>
        <v>20-26. a</v>
      </c>
      <c r="E27" s="358" t="str">
        <f>'2_tulemusindikaatorid'!L12</f>
        <v>ei</v>
      </c>
    </row>
    <row r="28" spans="1:6" s="227" customFormat="1" x14ac:dyDescent="0.2">
      <c r="A28" s="212" t="s">
        <v>431</v>
      </c>
      <c r="B28" s="213">
        <v>3</v>
      </c>
      <c r="C28" s="475" t="str">
        <f>IF(B28=4,$C$6,IF(B28=3,$C$7,IF(B28=2,$C$8,IF(B28=1,$C$9,""))))</f>
        <v>KOV territooriumil tehtav noorsootöö vastab kirjeldatud olukorrale suures osas (st vastab enamikele tingimustele)</v>
      </c>
      <c r="D28" s="475"/>
      <c r="E28" s="475"/>
    </row>
    <row r="29" spans="1:6" s="227" customFormat="1" ht="175.5" customHeight="1" x14ac:dyDescent="0.2">
      <c r="A29" s="212" t="s">
        <v>432</v>
      </c>
      <c r="B29" s="476" t="s">
        <v>593</v>
      </c>
      <c r="C29" s="476"/>
      <c r="D29" s="476"/>
      <c r="E29" s="476"/>
    </row>
    <row r="30" spans="1:6" s="227" customFormat="1" ht="68.25" customHeight="1" x14ac:dyDescent="0.2">
      <c r="A30" s="212" t="s">
        <v>433</v>
      </c>
      <c r="B30" s="477" t="s">
        <v>570</v>
      </c>
      <c r="C30" s="477"/>
      <c r="D30" s="477"/>
      <c r="E30" s="477"/>
    </row>
    <row r="31" spans="1:6" s="227" customFormat="1" ht="75" customHeight="1" x14ac:dyDescent="0.2">
      <c r="A31" s="214" t="s">
        <v>434</v>
      </c>
      <c r="B31" s="477" t="s">
        <v>571</v>
      </c>
      <c r="C31" s="477"/>
      <c r="D31" s="477"/>
      <c r="E31" s="477"/>
    </row>
    <row r="32" spans="1:6" s="228" customFormat="1" x14ac:dyDescent="0.2">
      <c r="A32" s="22"/>
      <c r="B32" s="366"/>
      <c r="C32" s="230"/>
      <c r="D32" s="230"/>
      <c r="E32" s="230"/>
      <c r="F32" s="227"/>
    </row>
    <row r="33" spans="1:6" s="227" customFormat="1" ht="25.5" customHeight="1" x14ac:dyDescent="0.2">
      <c r="A33" s="206" t="s">
        <v>421</v>
      </c>
      <c r="B33" s="207" t="s">
        <v>59</v>
      </c>
      <c r="C33" s="431" t="str">
        <f>UPPER(Mudel!D28)</f>
        <v>NOORTELE ON TAGATUD MITMEKÜLGSED VÕIMALUSED ETTEVÕTLIKKUSE SUURENDAMISEKS JA DIGIVÕIMALUSTE KASUTAMISEKS</v>
      </c>
      <c r="D33" s="431"/>
      <c r="E33" s="431"/>
    </row>
    <row r="34" spans="1:6" s="227" customFormat="1" x14ac:dyDescent="0.2">
      <c r="A34" s="208"/>
      <c r="B34" s="209" t="s">
        <v>423</v>
      </c>
      <c r="C34" s="362" t="s">
        <v>424</v>
      </c>
      <c r="D34" s="478" t="s">
        <v>425</v>
      </c>
      <c r="E34" s="478"/>
    </row>
    <row r="35" spans="1:6" s="227" customFormat="1" ht="57" customHeight="1" x14ac:dyDescent="0.2">
      <c r="A35" s="433" t="s">
        <v>422</v>
      </c>
      <c r="B35" s="210" t="s">
        <v>61</v>
      </c>
      <c r="C35" s="215" t="str">
        <f>Mudel!F29</f>
        <v>Noortel on võimalus osaleda ettevõtlikkust soodustavates tegevustes</v>
      </c>
      <c r="D35" s="434" t="s">
        <v>63</v>
      </c>
      <c r="E35" s="434"/>
    </row>
    <row r="36" spans="1:6" s="227" customFormat="1" ht="57" customHeight="1" x14ac:dyDescent="0.2">
      <c r="A36" s="433"/>
      <c r="B36" s="210" t="s">
        <v>64</v>
      </c>
      <c r="C36" s="215" t="str">
        <f>Mudel!F31</f>
        <v>Noortele on loodud omaalgatus- või projektifond, mille abil oma ideid ellu viia</v>
      </c>
      <c r="D36" s="434" t="str">
        <f>Mudel!G32</f>
        <v>Indikaator on täidetud, kui KOV on loonud noortele esmase omaalgatuskogemuse saamiseks keskkonna või võimalused, mille abil noored saavad omaalgatuslikke tegevusi ellu viia (näiteks on antud selleks eelarvelised vahendid noortekeskusele, koolile või noorteorganisatsioonidele).</v>
      </c>
      <c r="E36" s="434"/>
    </row>
    <row r="37" spans="1:6" s="227" customFormat="1" ht="57" customHeight="1" x14ac:dyDescent="0.2">
      <c r="A37" s="433"/>
      <c r="B37" s="210" t="s">
        <v>67</v>
      </c>
      <c r="C37" s="215" t="str">
        <f>Mudel!F33</f>
        <v>Soodustatakse noorte poolt digivahendite tarka kasutamist</v>
      </c>
      <c r="D37" s="434" t="str">
        <f>Mudel!G34</f>
        <v>Indikaator on täidetud, kui KOV-i poolt on loodud võimalused, et toetada digivahendite kasutamist noorte poolt (nt arvutid, tahvelarvutid noortekeskustes) ning soodustatakse digivahendite tarka ja teadlikku kasutamist (nt teavitatakse noori küberruumi ohtudest jne)</v>
      </c>
      <c r="E37" s="434"/>
    </row>
    <row r="38" spans="1:6" s="227" customFormat="1" x14ac:dyDescent="0.2">
      <c r="A38" s="433"/>
      <c r="B38" s="425" t="s">
        <v>426</v>
      </c>
      <c r="C38" s="425"/>
      <c r="D38" s="425"/>
      <c r="E38" s="425"/>
    </row>
    <row r="39" spans="1:6" s="227" customFormat="1" ht="22.5" x14ac:dyDescent="0.2">
      <c r="A39" s="433"/>
      <c r="B39" s="355" t="s">
        <v>70</v>
      </c>
      <c r="C39" s="216" t="str">
        <f>Mudel!F35</f>
        <v>Noortemalevas osalevate noorte arv on kõrge (vähemalt 10%)</v>
      </c>
      <c r="D39" s="358" t="str">
        <f>'2_tulemusindikaatorid'!G13</f>
        <v>13-19. a</v>
      </c>
      <c r="E39" s="358" t="str">
        <f>'2_tulemusindikaatorid'!L13</f>
        <v>jah</v>
      </c>
    </row>
    <row r="40" spans="1:6" s="227" customFormat="1" x14ac:dyDescent="0.2">
      <c r="A40" s="212" t="s">
        <v>431</v>
      </c>
      <c r="B40" s="213">
        <v>3</v>
      </c>
      <c r="C40" s="475" t="str">
        <f>IF(B40=4,$C$6,IF(B40=3,$C$7,IF(B40=2,$C$8,IF(B40=1,$C$9,""))))</f>
        <v>KOV territooriumil tehtav noorsootöö vastab kirjeldatud olukorrale suures osas (st vastab enamikele tingimustele)</v>
      </c>
      <c r="D40" s="475"/>
      <c r="E40" s="475"/>
    </row>
    <row r="41" spans="1:6" s="227" customFormat="1" ht="60" customHeight="1" x14ac:dyDescent="0.2">
      <c r="A41" s="212" t="s">
        <v>432</v>
      </c>
      <c r="B41" s="430" t="s">
        <v>572</v>
      </c>
      <c r="C41" s="430"/>
      <c r="D41" s="430"/>
      <c r="E41" s="430"/>
    </row>
    <row r="42" spans="1:6" s="227" customFormat="1" ht="60" customHeight="1" x14ac:dyDescent="0.2">
      <c r="A42" s="212" t="s">
        <v>433</v>
      </c>
      <c r="B42" s="430" t="s">
        <v>572</v>
      </c>
      <c r="C42" s="430"/>
      <c r="D42" s="430"/>
      <c r="E42" s="430"/>
    </row>
    <row r="43" spans="1:6" s="227" customFormat="1" ht="60" customHeight="1" x14ac:dyDescent="0.2">
      <c r="A43" s="214" t="s">
        <v>434</v>
      </c>
      <c r="B43" s="430" t="s">
        <v>573</v>
      </c>
      <c r="C43" s="430"/>
      <c r="D43" s="430"/>
      <c r="E43" s="430"/>
    </row>
    <row r="44" spans="1:6" s="228" customFormat="1" x14ac:dyDescent="0.2">
      <c r="A44" s="22"/>
      <c r="B44" s="27"/>
      <c r="C44" s="230"/>
      <c r="D44" s="230"/>
      <c r="E44" s="230"/>
      <c r="F44" s="227"/>
    </row>
    <row r="45" spans="1:6" s="250" customFormat="1" ht="24.75" customHeight="1" x14ac:dyDescent="0.2">
      <c r="A45" s="245" t="s">
        <v>421</v>
      </c>
      <c r="B45" s="246" t="s">
        <v>73</v>
      </c>
      <c r="C45" s="431" t="str">
        <f>UPPER(Mudel!D40)</f>
        <v>SOODUSTATAKSE NOORTE KODANIKUTEADLIKKUSE SUURENDAMIST, KODANIKUKASVATUSE TÕHUSTAMIST JA MITMEKULTUURILISUSE VÄÄRTUSTAMIST</v>
      </c>
      <c r="D45" s="431"/>
      <c r="E45" s="431"/>
    </row>
    <row r="46" spans="1:6" s="227" customFormat="1" x14ac:dyDescent="0.2">
      <c r="A46" s="208"/>
      <c r="B46" s="209" t="s">
        <v>423</v>
      </c>
      <c r="C46" s="362" t="s">
        <v>424</v>
      </c>
      <c r="D46" s="478" t="s">
        <v>425</v>
      </c>
      <c r="E46" s="478"/>
    </row>
    <row r="47" spans="1:6" s="227" customFormat="1" ht="49.5" customHeight="1" x14ac:dyDescent="0.2">
      <c r="A47" s="433" t="s">
        <v>422</v>
      </c>
      <c r="B47" s="210" t="s">
        <v>75</v>
      </c>
      <c r="C47" s="353" t="str">
        <f>Mudel!F41</f>
        <v>Toetatakse noorte kodanikukasvatusliku sisuga tegevusi (programmid, koolitused, seminarid, õppevahendid jne) noorsootöö kaudu</v>
      </c>
      <c r="D47" s="434" t="str">
        <f>Mudel!G42</f>
        <v>Indikaator on täidetud, kui KOV toetab järjepidevalt noorte kodanikukasvatusliku sisuga programmide või projektide elluviimist (toetatakse noorsootöö kaudu vähemalt üht üritust aastas; nt noortele suunatud tegevused kodanikunädala, kodanikuaasta raames vms).</v>
      </c>
      <c r="E47" s="479"/>
    </row>
    <row r="48" spans="1:6" s="227" customFormat="1" ht="78.75" x14ac:dyDescent="0.2">
      <c r="A48" s="433"/>
      <c r="B48" s="211" t="s">
        <v>78</v>
      </c>
      <c r="C48" s="353" t="str">
        <f>Mudel!F43</f>
        <v>Noortel võimaldatakse osaleda rahvusvahelistel noorteseminaridel, noortekohtumistel, koolitustel, konverentsidel, õpilasvahetuse programmides ja/või laagrites, mis on seotud noorsootöö väärtuste ja põhimõtetega ning mis põhinevad noort aktiivseks kodanikuks kujundamise raamistikul ja/või mitmekultuursuse väärtustamisel</v>
      </c>
      <c r="D48" s="434" t="str">
        <f>Mudel!G44</f>
        <v>Indikaator on täidetud, kui KOV toetab noori sellistel seminaridel, kohtumistel, koolitustel, konverentsidel, programmides või laagrites osalemisel (nt  Erasmus+, õpilasvahetus, GLEN jms). Toetamine võib olla näiteks nõuanded projekti kirjutamisel ja selle juhtimisel, muu korraldustugi, kaasrahastamise tagamine jms.</v>
      </c>
      <c r="E48" s="479"/>
    </row>
    <row r="49" spans="1:6" s="227" customFormat="1" ht="33.75" customHeight="1" x14ac:dyDescent="0.2">
      <c r="A49" s="433"/>
      <c r="B49" s="211" t="s">
        <v>81</v>
      </c>
      <c r="C49" s="353" t="str">
        <f>Mudel!F45</f>
        <v>Noortele võimaldatakse teha vabatahtlikku tööd kohalikul tasandil</v>
      </c>
      <c r="D49" s="434" t="str">
        <f>Mudel!G46</f>
        <v>Indikaator on täidetud, kui KOV noored saavad teha vabatahtlikku tööd KOV asutustes või koostöö olemasolu korral KOV partnerite juures.</v>
      </c>
      <c r="E49" s="479"/>
    </row>
    <row r="50" spans="1:6" s="227" customFormat="1" ht="45.75" customHeight="1" x14ac:dyDescent="0.2">
      <c r="A50" s="433"/>
      <c r="B50" s="211" t="s">
        <v>84</v>
      </c>
      <c r="C50" s="353" t="str">
        <f>Mudel!F45</f>
        <v>Noortele võimaldatakse teha vabatahtlikku tööd kohalikul tasandil</v>
      </c>
      <c r="D50" s="434" t="str">
        <f>Mudel!G48</f>
        <v>Indikaator on täidetud, kui noortele on loodud võimalused vabatahtliku töö tegemiseks rahvusvahelisel tasandil (nt levitatakse teavet, nõustatakse, toetatakse rahaga ja tehakse koostööd partneritega), nt EVT (Euroopa Vabatahtlik Teenistus) kaudu.</v>
      </c>
      <c r="E50" s="479"/>
    </row>
    <row r="51" spans="1:6" s="227" customFormat="1" ht="37.5" customHeight="1" x14ac:dyDescent="0.2">
      <c r="A51" s="433"/>
      <c r="B51" s="211" t="s">
        <v>87</v>
      </c>
      <c r="C51" s="353" t="str">
        <f>Mudel!F49</f>
        <v>Teiste riikide noortele on loodud võimalused teha vabatahtlikku tööd KOV asutustes (nt EVT – Euroopa Vabatahtlik Teenistus)</v>
      </c>
      <c r="D51" s="434" t="str">
        <f>Mudel!G50</f>
        <v>Indikaator on täidetud, kui KOV asutustes võimaldatakse vabatahtliku töö tegemist teiste riikide inimestele või koostöö olemasolu korral KOV partnerite juures.</v>
      </c>
      <c r="E51" s="479"/>
    </row>
    <row r="52" spans="1:6" s="227" customFormat="1" x14ac:dyDescent="0.2">
      <c r="A52" s="212" t="s">
        <v>431</v>
      </c>
      <c r="B52" s="213">
        <v>4</v>
      </c>
      <c r="C52" s="475" t="str">
        <f>IF(B52=4,$C$6,IF(B52=3,$C$7,IF(B52=2,$C$8,IF(B52=1,$C$9,""))))</f>
        <v>KOV territooriumil tehtav noorsootöö vastab täielikult kirjeldatud olukorrale</v>
      </c>
      <c r="D52" s="480"/>
      <c r="E52" s="480"/>
    </row>
    <row r="53" spans="1:6" s="227" customFormat="1" ht="60" customHeight="1" x14ac:dyDescent="0.2">
      <c r="A53" s="212" t="s">
        <v>432</v>
      </c>
      <c r="B53" s="430" t="s">
        <v>572</v>
      </c>
      <c r="C53" s="481"/>
      <c r="D53" s="481"/>
      <c r="E53" s="481"/>
    </row>
    <row r="54" spans="1:6" s="227" customFormat="1" ht="60" customHeight="1" x14ac:dyDescent="0.2">
      <c r="A54" s="212" t="s">
        <v>433</v>
      </c>
      <c r="B54" s="430" t="s">
        <v>572</v>
      </c>
      <c r="C54" s="481"/>
      <c r="D54" s="481"/>
      <c r="E54" s="481"/>
    </row>
    <row r="55" spans="1:6" s="227" customFormat="1" ht="60" customHeight="1" x14ac:dyDescent="0.2">
      <c r="A55" s="214" t="s">
        <v>434</v>
      </c>
      <c r="B55" s="430" t="s">
        <v>572</v>
      </c>
      <c r="C55" s="481"/>
      <c r="D55" s="481"/>
      <c r="E55" s="481"/>
    </row>
    <row r="56" spans="1:6" s="228" customFormat="1" x14ac:dyDescent="0.2">
      <c r="A56" s="22"/>
      <c r="B56" s="27"/>
      <c r="C56" s="230"/>
      <c r="D56" s="230"/>
      <c r="E56" s="230"/>
      <c r="F56" s="227"/>
    </row>
    <row r="57" spans="1:6" s="227" customFormat="1" ht="19.5" customHeight="1" x14ac:dyDescent="0.2">
      <c r="A57" s="206" t="s">
        <v>421</v>
      </c>
      <c r="B57" s="207" t="s">
        <v>90</v>
      </c>
      <c r="C57" s="431" t="str">
        <f>UPPER(Mudel!D52)</f>
        <v>TUNNUSTATAKSE JA ARVESTATAKSE ÕPIKOGEMUST NING -TULEMUSI</v>
      </c>
      <c r="D57" s="431"/>
      <c r="E57" s="431"/>
    </row>
    <row r="58" spans="1:6" s="227" customFormat="1" x14ac:dyDescent="0.2">
      <c r="A58" s="208"/>
      <c r="B58" s="209" t="s">
        <v>423</v>
      </c>
      <c r="C58" s="362" t="s">
        <v>424</v>
      </c>
      <c r="D58" s="478" t="s">
        <v>425</v>
      </c>
      <c r="E58" s="478"/>
    </row>
    <row r="59" spans="1:6" s="227" customFormat="1" ht="33.75" x14ac:dyDescent="0.2">
      <c r="A59" s="433" t="s">
        <v>422</v>
      </c>
      <c r="B59" s="210" t="s">
        <v>92</v>
      </c>
      <c r="C59" s="353" t="str">
        <f>Mudel!F53</f>
        <v>Eksisteerib läbimõeldud kord noorte mitteformaalse õppimise (sh vabatahtliku tööga saadud) kogemuse ja tulemuste tunnustamiseks</v>
      </c>
      <c r="D59" s="434" t="str">
        <f>Mudel!G54</f>
        <v>Indikaator on täidetud, kui mitteformaalse õppe (sh vabatahtliku tööga) kogemuse ja tulemuste tunnustamine toimub järjepidevalt ja läbimõeldud korra alusel (sh antakse preemiaid, tiitleid, tänukirju).</v>
      </c>
      <c r="E59" s="434"/>
    </row>
    <row r="60" spans="1:6" s="227" customFormat="1" ht="22.5" x14ac:dyDescent="0.2">
      <c r="A60" s="433"/>
      <c r="B60" s="211" t="s">
        <v>95</v>
      </c>
      <c r="C60" s="353" t="str">
        <f>Mudel!F55</f>
        <v>Mitteformaalse õppe arvestamine formaalhariduses toimub läbimõeldud korra alusel</v>
      </c>
      <c r="D60" s="434" t="str">
        <f>Mudel!G56</f>
        <v>Indikaator on täidetud siis, kui mitteformaalse õppe arvestamine formaalhariduses toimub läbimõeldud korra alusel (näiteks arvestavad üldhariduskoolid teatud ainetes (kehaline kasvatus, muusikaõpetus, kunstiõpetus) huvikoolides (muusika-, spordi- ja kunstikoolid) õpitut.</v>
      </c>
      <c r="E60" s="434"/>
    </row>
    <row r="61" spans="1:6" s="227" customFormat="1" ht="33.75" x14ac:dyDescent="0.2">
      <c r="A61" s="351"/>
      <c r="B61" s="211" t="s">
        <v>98</v>
      </c>
      <c r="C61" s="353" t="str">
        <f>Mudel!F57</f>
        <v>Noori teavitatakse mitteformaalse õppimise tunnustamise töövahenditest (nt Teeviit, Vabatahtlike Pass, Noortepass jt)</v>
      </c>
      <c r="D61" s="434" t="str">
        <f>Mudel!G58</f>
        <v>Indikaator on täidetud, kui KOV suunab oma noorsootöötajaid, et omavalitsuse noored kasutaksid mitteformaalse õppimise tunnustamise töövahendeid.</v>
      </c>
      <c r="E61" s="434"/>
    </row>
    <row r="62" spans="1:6" s="227" customFormat="1" x14ac:dyDescent="0.2">
      <c r="A62" s="212" t="s">
        <v>431</v>
      </c>
      <c r="B62" s="213">
        <v>3</v>
      </c>
      <c r="C62" s="475" t="str">
        <f>IF(B62=4,$C$6,IF(B62=3,$C$7,IF(B62=2,$C$8,IF(B62=1,$C$9,""))))</f>
        <v>KOV territooriumil tehtav noorsootöö vastab kirjeldatud olukorrale suures osas (st vastab enamikele tingimustele)</v>
      </c>
      <c r="D62" s="475"/>
      <c r="E62" s="475"/>
    </row>
    <row r="63" spans="1:6" s="227" customFormat="1" ht="85.15" customHeight="1" x14ac:dyDescent="0.2">
      <c r="A63" s="212" t="s">
        <v>432</v>
      </c>
      <c r="B63" s="430" t="s">
        <v>574</v>
      </c>
      <c r="C63" s="430"/>
      <c r="D63" s="430"/>
      <c r="E63" s="430"/>
    </row>
    <row r="64" spans="1:6" s="227" customFormat="1" ht="60" customHeight="1" x14ac:dyDescent="0.2">
      <c r="A64" s="212" t="s">
        <v>433</v>
      </c>
      <c r="B64" s="430" t="s">
        <v>572</v>
      </c>
      <c r="C64" s="430"/>
      <c r="D64" s="430"/>
      <c r="E64" s="430"/>
    </row>
    <row r="65" spans="1:5" s="227" customFormat="1" ht="60" customHeight="1" x14ac:dyDescent="0.2">
      <c r="A65" s="214" t="s">
        <v>434</v>
      </c>
      <c r="B65" s="430" t="s">
        <v>572</v>
      </c>
      <c r="C65" s="430"/>
      <c r="D65" s="430"/>
      <c r="E65" s="430"/>
    </row>
    <row r="66" spans="1:5" s="34" customFormat="1" x14ac:dyDescent="0.2">
      <c r="A66" s="36"/>
      <c r="B66" s="37"/>
      <c r="C66" s="233"/>
      <c r="D66" s="233"/>
      <c r="E66" s="233"/>
    </row>
    <row r="67" spans="1:5" s="34" customFormat="1" x14ac:dyDescent="0.2">
      <c r="A67" s="36"/>
      <c r="B67" s="37"/>
      <c r="C67" s="233"/>
      <c r="D67" s="233"/>
      <c r="E67" s="233"/>
    </row>
    <row r="68" spans="1:5" s="34" customFormat="1" x14ac:dyDescent="0.2">
      <c r="A68" s="36"/>
      <c r="B68" s="37"/>
      <c r="C68" s="233"/>
      <c r="D68" s="233"/>
      <c r="E68" s="233"/>
    </row>
    <row r="69" spans="1:5" s="34" customFormat="1" x14ac:dyDescent="0.2">
      <c r="A69" s="36"/>
      <c r="B69" s="38"/>
      <c r="C69" s="233"/>
      <c r="D69" s="233"/>
      <c r="E69" s="233"/>
    </row>
    <row r="70" spans="1:5" s="34" customFormat="1" x14ac:dyDescent="0.2">
      <c r="A70" s="36"/>
      <c r="B70" s="37"/>
      <c r="C70" s="233"/>
      <c r="D70" s="233"/>
      <c r="E70" s="233"/>
    </row>
    <row r="71" spans="1:5" s="34" customFormat="1" x14ac:dyDescent="0.2">
      <c r="A71" s="36"/>
      <c r="B71" s="37"/>
      <c r="C71" s="233"/>
      <c r="D71" s="233"/>
      <c r="E71" s="233"/>
    </row>
    <row r="72" spans="1:5" s="34" customFormat="1" x14ac:dyDescent="0.2">
      <c r="A72" s="36"/>
      <c r="B72" s="37"/>
      <c r="C72" s="233"/>
      <c r="D72" s="233"/>
      <c r="E72" s="233"/>
    </row>
    <row r="73" spans="1:5" s="34" customFormat="1" x14ac:dyDescent="0.2">
      <c r="A73" s="36"/>
      <c r="B73" s="37"/>
      <c r="C73" s="233"/>
      <c r="D73" s="233"/>
      <c r="E73" s="233"/>
    </row>
    <row r="74" spans="1:5" s="34" customFormat="1" x14ac:dyDescent="0.2">
      <c r="A74" s="36"/>
      <c r="B74" s="37"/>
      <c r="C74" s="233"/>
      <c r="D74" s="233"/>
      <c r="E74" s="233"/>
    </row>
    <row r="75" spans="1:5" s="34" customFormat="1" x14ac:dyDescent="0.2">
      <c r="A75" s="36"/>
      <c r="B75" s="37"/>
      <c r="C75" s="233"/>
      <c r="D75" s="233"/>
      <c r="E75" s="233"/>
    </row>
    <row r="76" spans="1:5" s="34" customFormat="1" x14ac:dyDescent="0.2">
      <c r="A76" s="36"/>
      <c r="B76" s="37"/>
      <c r="C76" s="233"/>
      <c r="D76" s="233"/>
      <c r="E76" s="233"/>
    </row>
    <row r="77" spans="1:5" s="34" customFormat="1" x14ac:dyDescent="0.2">
      <c r="A77" s="36"/>
      <c r="B77" s="37"/>
      <c r="C77" s="233"/>
      <c r="D77" s="233"/>
      <c r="E77" s="233"/>
    </row>
    <row r="78" spans="1:5" s="34" customFormat="1" x14ac:dyDescent="0.2">
      <c r="A78" s="36"/>
      <c r="B78" s="37"/>
      <c r="C78" s="233"/>
      <c r="D78" s="233"/>
      <c r="E78" s="233"/>
    </row>
    <row r="79" spans="1:5" s="34" customFormat="1" x14ac:dyDescent="0.2">
      <c r="A79" s="36"/>
      <c r="B79" s="37"/>
      <c r="C79" s="233"/>
      <c r="D79" s="233"/>
      <c r="E79" s="233"/>
    </row>
    <row r="80" spans="1:5" s="34" customFormat="1" x14ac:dyDescent="0.2">
      <c r="A80" s="36"/>
      <c r="B80" s="37"/>
      <c r="C80" s="233"/>
      <c r="D80" s="233"/>
      <c r="E80" s="233"/>
    </row>
    <row r="81" spans="1:5" s="34" customFormat="1" x14ac:dyDescent="0.2">
      <c r="A81" s="36"/>
      <c r="B81" s="37"/>
      <c r="C81" s="233"/>
      <c r="D81" s="233"/>
      <c r="E81" s="233"/>
    </row>
    <row r="82" spans="1:5" s="34" customFormat="1" x14ac:dyDescent="0.2">
      <c r="A82" s="36"/>
      <c r="B82" s="37"/>
      <c r="C82" s="233"/>
      <c r="D82" s="233"/>
      <c r="E82" s="233"/>
    </row>
    <row r="83" spans="1:5" s="34" customFormat="1" x14ac:dyDescent="0.2">
      <c r="A83" s="36"/>
      <c r="B83" s="37"/>
      <c r="C83" s="233"/>
      <c r="D83" s="233"/>
      <c r="E83" s="233"/>
    </row>
    <row r="84" spans="1:5" s="34" customFormat="1" x14ac:dyDescent="0.2">
      <c r="A84" s="36"/>
      <c r="B84" s="37"/>
      <c r="C84" s="233"/>
      <c r="D84" s="233"/>
      <c r="E84" s="233"/>
    </row>
    <row r="85" spans="1:5" s="34" customFormat="1" x14ac:dyDescent="0.2">
      <c r="A85" s="36"/>
      <c r="B85" s="37"/>
      <c r="C85" s="233"/>
      <c r="D85" s="233"/>
      <c r="E85" s="233"/>
    </row>
    <row r="86" spans="1:5" s="34" customFormat="1" x14ac:dyDescent="0.2">
      <c r="A86" s="36"/>
      <c r="B86" s="37"/>
      <c r="C86" s="233"/>
      <c r="D86" s="233"/>
      <c r="E86" s="233"/>
    </row>
    <row r="87" spans="1:5" s="34" customFormat="1" x14ac:dyDescent="0.2">
      <c r="A87" s="36"/>
      <c r="B87" s="37"/>
      <c r="C87" s="233"/>
      <c r="D87" s="233"/>
      <c r="E87" s="233"/>
    </row>
    <row r="88" spans="1:5" s="34" customFormat="1" x14ac:dyDescent="0.2">
      <c r="A88" s="36"/>
      <c r="B88" s="37"/>
      <c r="C88" s="233"/>
      <c r="D88" s="233"/>
      <c r="E88" s="233"/>
    </row>
    <row r="89" spans="1:5" s="34" customFormat="1" x14ac:dyDescent="0.2">
      <c r="A89" s="36"/>
      <c r="B89" s="37"/>
      <c r="C89" s="233"/>
      <c r="D89" s="233"/>
      <c r="E89" s="233"/>
    </row>
    <row r="90" spans="1:5" s="34" customFormat="1" x14ac:dyDescent="0.2">
      <c r="A90" s="36"/>
      <c r="B90" s="37"/>
      <c r="C90" s="233"/>
      <c r="D90" s="233"/>
      <c r="E90" s="233"/>
    </row>
    <row r="91" spans="1:5" s="34" customFormat="1" x14ac:dyDescent="0.2">
      <c r="A91" s="36"/>
      <c r="B91" s="37"/>
      <c r="C91" s="233"/>
      <c r="D91" s="233"/>
      <c r="E91" s="233"/>
    </row>
    <row r="92" spans="1:5" s="34" customFormat="1" x14ac:dyDescent="0.2">
      <c r="A92" s="36"/>
      <c r="B92" s="37"/>
      <c r="C92" s="233"/>
      <c r="D92" s="233"/>
      <c r="E92" s="233"/>
    </row>
    <row r="93" spans="1:5" s="34" customFormat="1" x14ac:dyDescent="0.2">
      <c r="A93" s="36"/>
      <c r="B93" s="37"/>
      <c r="C93" s="233"/>
      <c r="D93" s="233"/>
      <c r="E93" s="233"/>
    </row>
    <row r="94" spans="1:5" s="34" customFormat="1" x14ac:dyDescent="0.2">
      <c r="A94" s="36"/>
      <c r="B94" s="37"/>
      <c r="C94" s="233"/>
      <c r="D94" s="233"/>
      <c r="E94" s="233"/>
    </row>
    <row r="95" spans="1:5" s="34" customFormat="1" x14ac:dyDescent="0.2">
      <c r="A95" s="36"/>
      <c r="B95" s="37"/>
      <c r="C95" s="233"/>
      <c r="D95" s="233"/>
      <c r="E95" s="233"/>
    </row>
    <row r="96" spans="1:5" s="34" customFormat="1" x14ac:dyDescent="0.2">
      <c r="A96" s="36"/>
      <c r="B96" s="37"/>
      <c r="C96" s="233"/>
      <c r="D96" s="233"/>
      <c r="E96" s="233"/>
    </row>
    <row r="97" spans="1:5" s="34" customFormat="1" x14ac:dyDescent="0.2">
      <c r="A97" s="36"/>
      <c r="B97" s="37"/>
      <c r="C97" s="233"/>
      <c r="D97" s="233"/>
      <c r="E97" s="233"/>
    </row>
    <row r="98" spans="1:5" s="34" customFormat="1" x14ac:dyDescent="0.2">
      <c r="A98" s="36"/>
      <c r="B98" s="37"/>
      <c r="C98" s="233"/>
      <c r="D98" s="233"/>
      <c r="E98" s="233"/>
    </row>
    <row r="99" spans="1:5" s="34" customFormat="1" x14ac:dyDescent="0.2">
      <c r="A99" s="36"/>
      <c r="B99" s="37"/>
      <c r="C99" s="233"/>
      <c r="D99" s="233"/>
      <c r="E99" s="233"/>
    </row>
    <row r="100" spans="1:5" s="34" customFormat="1" x14ac:dyDescent="0.2">
      <c r="A100" s="36"/>
      <c r="B100" s="37"/>
      <c r="C100" s="233"/>
      <c r="D100" s="233"/>
      <c r="E100" s="233"/>
    </row>
    <row r="101" spans="1:5" s="34" customFormat="1" x14ac:dyDescent="0.2">
      <c r="A101" s="36"/>
      <c r="B101" s="37"/>
      <c r="C101" s="233"/>
      <c r="D101" s="233"/>
      <c r="E101" s="233"/>
    </row>
    <row r="102" spans="1:5" s="34" customFormat="1" x14ac:dyDescent="0.2">
      <c r="A102" s="36"/>
      <c r="B102" s="37"/>
      <c r="C102" s="233"/>
      <c r="D102" s="233"/>
      <c r="E102" s="233"/>
    </row>
    <row r="103" spans="1:5" s="34" customFormat="1" x14ac:dyDescent="0.2">
      <c r="A103" s="36"/>
      <c r="B103" s="37"/>
      <c r="C103" s="233"/>
      <c r="D103" s="233"/>
      <c r="E103" s="233"/>
    </row>
    <row r="104" spans="1:5" s="34" customFormat="1" x14ac:dyDescent="0.2">
      <c r="A104" s="36"/>
      <c r="B104" s="37"/>
      <c r="C104" s="233"/>
      <c r="D104" s="233"/>
      <c r="E104" s="233"/>
    </row>
  </sheetData>
  <sheetProtection password="9965" sheet="1" formatCells="0" formatColumns="0" formatRows="0" insertHyperlinks="0"/>
  <mergeCells count="59">
    <mergeCell ref="B63:E63"/>
    <mergeCell ref="B64:E64"/>
    <mergeCell ref="B65:E65"/>
    <mergeCell ref="D58:E58"/>
    <mergeCell ref="A59:A60"/>
    <mergeCell ref="D59:E59"/>
    <mergeCell ref="D60:E60"/>
    <mergeCell ref="D61:E61"/>
    <mergeCell ref="C62:E62"/>
    <mergeCell ref="C57:E57"/>
    <mergeCell ref="B41:E41"/>
    <mergeCell ref="B42:E42"/>
    <mergeCell ref="B43:E43"/>
    <mergeCell ref="C45:E45"/>
    <mergeCell ref="D46:E46"/>
    <mergeCell ref="D51:E51"/>
    <mergeCell ref="C52:E52"/>
    <mergeCell ref="B53:E53"/>
    <mergeCell ref="B54:E54"/>
    <mergeCell ref="B55:E55"/>
    <mergeCell ref="A47:A51"/>
    <mergeCell ref="D47:E47"/>
    <mergeCell ref="D48:E48"/>
    <mergeCell ref="D49:E49"/>
    <mergeCell ref="D50:E50"/>
    <mergeCell ref="A35:A39"/>
    <mergeCell ref="D35:E35"/>
    <mergeCell ref="D36:E36"/>
    <mergeCell ref="D37:E37"/>
    <mergeCell ref="B38:E38"/>
    <mergeCell ref="C40:E40"/>
    <mergeCell ref="C28:E28"/>
    <mergeCell ref="B29:E29"/>
    <mergeCell ref="B30:E30"/>
    <mergeCell ref="B31:E31"/>
    <mergeCell ref="C33:E33"/>
    <mergeCell ref="D34:E34"/>
    <mergeCell ref="C11:E11"/>
    <mergeCell ref="D12:E12"/>
    <mergeCell ref="A13:A27"/>
    <mergeCell ref="D13:E13"/>
    <mergeCell ref="D14:E14"/>
    <mergeCell ref="D15:E15"/>
    <mergeCell ref="D16:E16"/>
    <mergeCell ref="D17:E17"/>
    <mergeCell ref="D18:E18"/>
    <mergeCell ref="D19:E19"/>
    <mergeCell ref="D20:E20"/>
    <mergeCell ref="B21:E21"/>
    <mergeCell ref="B22:B24"/>
    <mergeCell ref="C22:C24"/>
    <mergeCell ref="B25:B27"/>
    <mergeCell ref="C25:C27"/>
    <mergeCell ref="C9:E9"/>
    <mergeCell ref="A1:E1"/>
    <mergeCell ref="A3:D3"/>
    <mergeCell ref="C6:E6"/>
    <mergeCell ref="C7:E7"/>
    <mergeCell ref="C8:E8"/>
  </mergeCells>
  <dataValidations count="1">
    <dataValidation type="list" allowBlank="1" showInputMessage="1" showErrorMessage="1" sqref="B62 B52 B40 B28" xr:uid="{00000000-0002-0000-0900-000000000000}">
      <formula1>$B$6:$B$9</formula1>
    </dataValidation>
  </dataValidations>
  <pageMargins left="0.25" right="0.25" top="0.75" bottom="0.75" header="0.3" footer="0.3"/>
  <pageSetup paperSize="9" fitToHeight="0" orientation="landscape" r:id="rId1"/>
  <rowBreaks count="2" manualBreakCount="2">
    <brk id="32" max="16383" man="1"/>
    <brk id="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F104"/>
  <sheetViews>
    <sheetView zoomScale="130" zoomScaleNormal="130" workbookViewId="0">
      <selection activeCell="B20" sqref="B20:E20"/>
    </sheetView>
  </sheetViews>
  <sheetFormatPr defaultColWidth="9.140625" defaultRowHeight="12.75" x14ac:dyDescent="0.2"/>
  <cols>
    <col min="1" max="1" width="12.42578125" style="22" customWidth="1"/>
    <col min="2" max="2" width="4.7109375" style="27" customWidth="1"/>
    <col min="3" max="5" width="36.7109375" style="25" customWidth="1"/>
    <col min="6" max="6" width="9.140625" style="34"/>
    <col min="7" max="16384" width="9.140625" style="25"/>
  </cols>
  <sheetData>
    <row r="1" spans="1:6" s="228" customFormat="1" ht="16.5" customHeight="1" x14ac:dyDescent="0.2">
      <c r="A1" s="482" t="str">
        <f>UPPER(Mudel!A1)</f>
        <v>VISIOON: IGALE NOORELE ON NOORSOOTÖÖS KÄTTESAADAVAD MITMEKÜLGSED ISIKSUSE ARENGU VÕIMALUSED</v>
      </c>
      <c r="B1" s="482"/>
      <c r="C1" s="482"/>
      <c r="D1" s="482"/>
      <c r="E1" s="482"/>
      <c r="F1" s="227"/>
    </row>
    <row r="2" spans="1:6" s="228" customFormat="1" ht="17.25" customHeight="1" x14ac:dyDescent="0.2">
      <c r="A2" s="483" t="str">
        <f>CONCATENATE("EESMÄRK 2: ",UPPER(Mudel!B60))</f>
        <v>EESMÄRK 2: NOORTE OSALUS OTSUSTES ON ROHKEM TOETATUD</v>
      </c>
      <c r="B2" s="483"/>
      <c r="C2" s="483"/>
      <c r="D2" s="483"/>
      <c r="E2" s="483"/>
      <c r="F2" s="227"/>
    </row>
    <row r="3" spans="1:6" s="228" customFormat="1" ht="23.25" customHeight="1" x14ac:dyDescent="0.2">
      <c r="A3" s="402" t="s">
        <v>436</v>
      </c>
      <c r="B3" s="402"/>
      <c r="C3" s="402"/>
      <c r="D3" s="402"/>
      <c r="F3" s="227"/>
    </row>
    <row r="4" spans="1:6" s="228" customFormat="1" ht="12" customHeight="1" x14ac:dyDescent="0.2">
      <c r="A4" s="26"/>
      <c r="B4" s="27"/>
      <c r="F4" s="227"/>
    </row>
    <row r="5" spans="1:6" s="228" customFormat="1" ht="13.5" thickBot="1" x14ac:dyDescent="0.25">
      <c r="A5" s="22"/>
      <c r="B5" s="28"/>
      <c r="C5" s="220" t="s">
        <v>416</v>
      </c>
      <c r="F5" s="227"/>
    </row>
    <row r="6" spans="1:6" s="228" customFormat="1" ht="13.5" customHeight="1" thickTop="1" x14ac:dyDescent="0.2">
      <c r="A6" s="22"/>
      <c r="B6" s="30">
        <v>4</v>
      </c>
      <c r="C6" s="417" t="s">
        <v>417</v>
      </c>
      <c r="D6" s="417"/>
      <c r="E6" s="417"/>
      <c r="F6" s="227"/>
    </row>
    <row r="7" spans="1:6" s="228" customFormat="1" ht="12.75" customHeight="1" x14ac:dyDescent="0.2">
      <c r="A7" s="22"/>
      <c r="B7" s="30">
        <v>3</v>
      </c>
      <c r="C7" s="417" t="s">
        <v>418</v>
      </c>
      <c r="D7" s="417"/>
      <c r="E7" s="417"/>
      <c r="F7" s="227"/>
    </row>
    <row r="8" spans="1:6" s="228" customFormat="1" ht="12.75" customHeight="1" x14ac:dyDescent="0.2">
      <c r="A8" s="22"/>
      <c r="B8" s="30">
        <v>2</v>
      </c>
      <c r="C8" s="417" t="s">
        <v>419</v>
      </c>
      <c r="D8" s="417"/>
      <c r="E8" s="417"/>
      <c r="F8" s="227"/>
    </row>
    <row r="9" spans="1:6" s="228" customFormat="1" ht="12.75" customHeight="1" x14ac:dyDescent="0.2">
      <c r="A9" s="31"/>
      <c r="B9" s="30">
        <v>1</v>
      </c>
      <c r="C9" s="417" t="s">
        <v>420</v>
      </c>
      <c r="D9" s="417"/>
      <c r="E9" s="417"/>
      <c r="F9" s="227"/>
    </row>
    <row r="10" spans="1:6" s="228" customFormat="1" x14ac:dyDescent="0.2">
      <c r="A10" s="18"/>
      <c r="B10" s="32"/>
      <c r="C10" s="229"/>
      <c r="F10" s="227"/>
    </row>
    <row r="11" spans="1:6" s="228" customFormat="1" ht="15.75" customHeight="1" x14ac:dyDescent="0.2">
      <c r="A11" s="225" t="s">
        <v>421</v>
      </c>
      <c r="B11" s="226" t="s">
        <v>102</v>
      </c>
      <c r="C11" s="484" t="str">
        <f>UPPER(Mudel!D61)</f>
        <v>SOODUSTATAKSE NOORTE OSALUSKOGEMUSE SAAMIST</v>
      </c>
      <c r="D11" s="484"/>
      <c r="E11" s="484"/>
      <c r="F11" s="227"/>
    </row>
    <row r="12" spans="1:6" s="228" customFormat="1" x14ac:dyDescent="0.2">
      <c r="A12" s="208"/>
      <c r="B12" s="209" t="s">
        <v>423</v>
      </c>
      <c r="C12" s="350" t="s">
        <v>424</v>
      </c>
      <c r="D12" s="424" t="s">
        <v>425</v>
      </c>
      <c r="E12" s="424"/>
      <c r="F12" s="227"/>
    </row>
    <row r="13" spans="1:6" s="228" customFormat="1" ht="56.25" x14ac:dyDescent="0.2">
      <c r="A13" s="433" t="s">
        <v>422</v>
      </c>
      <c r="B13" s="210" t="s">
        <v>104</v>
      </c>
      <c r="C13" s="353" t="str">
        <f>Mudel!F62</f>
        <v>Toimivad noorte osaluse põhimõtetele (valitud noorte poolt, koosneb eri vanuserühmadesse kuuluvatest noortest, osaleb KOV otsustusprotsessis, esindab noorte huve) vastavad osaluskogud</v>
      </c>
      <c r="D13" s="434" t="str">
        <f>Mudel!G63</f>
        <v>Indikaator on täidetud, kui tegutseb osaluskogu, mis vastab noorte osaluse põhimõtetele (valitud noorte poolt, koosneb eri vanuserühmadesse kuuluvatest noortest, osaleb KOV otsustusprotsessis, esindab noorte huve).</v>
      </c>
      <c r="E13" s="434"/>
      <c r="F13" s="227"/>
    </row>
    <row r="14" spans="1:6" s="228" customFormat="1" ht="22.5" x14ac:dyDescent="0.2">
      <c r="A14" s="433"/>
      <c r="B14" s="211" t="s">
        <v>107</v>
      </c>
      <c r="C14" s="353" t="str">
        <f>Mudel!F64</f>
        <v>Üldharidus- ja kutsekoolides tegutsevad õpilasesindused</v>
      </c>
      <c r="D14" s="434" t="str">
        <f>Mudel!G65</f>
        <v>Indikaator on täidetud, kui kõikides üldharidus- ja kutsekoolides tegutsevad õpilasesindused (v.a algkoolid).</v>
      </c>
      <c r="E14" s="434"/>
      <c r="F14" s="227"/>
    </row>
    <row r="15" spans="1:6" s="228" customFormat="1" ht="22.5" x14ac:dyDescent="0.2">
      <c r="A15" s="433"/>
      <c r="B15" s="211" t="s">
        <v>110</v>
      </c>
      <c r="C15" s="353" t="str">
        <f>Mudel!F66</f>
        <v>Ette on nähtud rahaline toetus õpilasesindustele ja osaluskogudele</v>
      </c>
      <c r="D15" s="434" t="str">
        <f>Mudel!G67</f>
        <v>Indikaator on täidetud, kui rakendatakse iga-aastast rahalist toetust õpilasesindustele ja osaluskogudele.</v>
      </c>
      <c r="E15" s="434"/>
      <c r="F15" s="227"/>
    </row>
    <row r="16" spans="1:6" s="228" customFormat="1" ht="44.25" customHeight="1" x14ac:dyDescent="0.2">
      <c r="A16" s="433"/>
      <c r="B16" s="211" t="s">
        <v>113</v>
      </c>
      <c r="C16" s="353" t="str">
        <f>Mudel!F68</f>
        <v>Ette on nähtud mitterahaline toetus õpilasesindustele ja osaluskogudele</v>
      </c>
      <c r="D16" s="434" t="str">
        <f>Mudel!G69</f>
        <v>Indikaator on täidetud, kui rakendatakse iga-aastast mitterahalist toetust õpilasesindustele ja osaluskogudele (nt ruumide kasutamise võimaldamine, nõustamine, koolitamine (nt ühingute asutamise ja tegutsemispõhimõtete kohta)).</v>
      </c>
      <c r="E16" s="434"/>
      <c r="F16" s="227"/>
    </row>
    <row r="17" spans="1:6" s="228" customFormat="1" ht="48" customHeight="1" x14ac:dyDescent="0.2">
      <c r="A17" s="433"/>
      <c r="B17" s="211" t="s">
        <v>116</v>
      </c>
      <c r="C17" s="353" t="str">
        <f>Mudel!F70</f>
        <v>KOV toetab oma noorte osalust regionaalse ja riikliku taseme noortekogudes nende olemasolu korral</v>
      </c>
      <c r="D17" s="434" t="str">
        <f>Mudel!G71</f>
        <v>KOV soodustab oma noorte osalemist ka regionaalse ja riikliku taseme noortekogudes (nt teavitamine, rahaline toetus). Indikaator on täidetud siis, kui KOV on konkreetsete tegevustega teadlikult regionaalse ja riikliku taseme osalust soodustanud.</v>
      </c>
      <c r="E17" s="434"/>
      <c r="F17" s="227"/>
    </row>
    <row r="18" spans="1:6" s="228" customFormat="1" x14ac:dyDescent="0.2">
      <c r="A18" s="212" t="s">
        <v>431</v>
      </c>
      <c r="B18" s="213">
        <v>3</v>
      </c>
      <c r="C18" s="428" t="str">
        <f>IF(B18=4,$C$6,IF(B18=3,$C$7,IF(B18=2,$C$8,IF(B18=1,$C$9,""))))</f>
        <v>KOV territooriumil tehtav noorsootöö vastab kirjeldatud olukorrale suures osas (st vastab enamikele tingimustele)</v>
      </c>
      <c r="D18" s="428"/>
      <c r="E18" s="428"/>
      <c r="F18" s="227"/>
    </row>
    <row r="19" spans="1:6" s="228" customFormat="1" ht="164.25" customHeight="1" x14ac:dyDescent="0.2">
      <c r="A19" s="212" t="s">
        <v>432</v>
      </c>
      <c r="B19" s="476" t="s">
        <v>594</v>
      </c>
      <c r="C19" s="476"/>
      <c r="D19" s="476"/>
      <c r="E19" s="476"/>
      <c r="F19" s="227"/>
    </row>
    <row r="20" spans="1:6" s="228" customFormat="1" ht="60" customHeight="1" x14ac:dyDescent="0.2">
      <c r="A20" s="212" t="s">
        <v>433</v>
      </c>
      <c r="B20" s="477" t="s">
        <v>575</v>
      </c>
      <c r="C20" s="477"/>
      <c r="D20" s="477"/>
      <c r="E20" s="477"/>
      <c r="F20" s="227"/>
    </row>
    <row r="21" spans="1:6" s="228" customFormat="1" ht="60" customHeight="1" x14ac:dyDescent="0.2">
      <c r="A21" s="214" t="s">
        <v>434</v>
      </c>
      <c r="B21" s="477" t="s">
        <v>576</v>
      </c>
      <c r="C21" s="477"/>
      <c r="D21" s="477"/>
      <c r="E21" s="477"/>
      <c r="F21" s="227"/>
    </row>
    <row r="22" spans="1:6" s="228" customFormat="1" x14ac:dyDescent="0.2">
      <c r="A22" s="22"/>
      <c r="B22" s="27"/>
      <c r="F22" s="227"/>
    </row>
    <row r="23" spans="1:6" s="228" customFormat="1" ht="19.5" customHeight="1" x14ac:dyDescent="0.2">
      <c r="A23" s="206" t="s">
        <v>421</v>
      </c>
      <c r="B23" s="207" t="s">
        <v>119</v>
      </c>
      <c r="C23" s="423" t="str">
        <f>UPPER(Mudel!D73)</f>
        <v>SOODUSTATAKSE NOORTE KODANIKUALGATUST</v>
      </c>
      <c r="D23" s="423"/>
      <c r="E23" s="423"/>
      <c r="F23" s="227"/>
    </row>
    <row r="24" spans="1:6" s="228" customFormat="1" x14ac:dyDescent="0.2">
      <c r="A24" s="208"/>
      <c r="B24" s="209" t="s">
        <v>423</v>
      </c>
      <c r="C24" s="350" t="s">
        <v>424</v>
      </c>
      <c r="D24" s="427" t="s">
        <v>425</v>
      </c>
      <c r="E24" s="427"/>
      <c r="F24" s="227"/>
    </row>
    <row r="25" spans="1:6" s="228" customFormat="1" ht="39.75" customHeight="1" x14ac:dyDescent="0.2">
      <c r="A25" s="433" t="s">
        <v>422</v>
      </c>
      <c r="B25" s="210" t="s">
        <v>121</v>
      </c>
      <c r="C25" s="217" t="str">
        <f>Mudel!F75</f>
        <v>Noorte kodanikualgatuse rahaliseks toetamiseks on loodud mehhanism ning seda rakendatakse</v>
      </c>
      <c r="D25" s="486" t="str">
        <f>Mudel!G76</f>
        <v>Indikaator hõlmab kohalikul tasandil tegutsevaid kodanikualgatusi – noorteühingud ja muud noorte kodanikuühendused, noorteorganisatsioonid, noorte omaalgatused (v.a osaluskogu).</v>
      </c>
      <c r="E25" s="434"/>
      <c r="F25" s="227"/>
    </row>
    <row r="26" spans="1:6" s="228" customFormat="1" ht="51.75" customHeight="1" x14ac:dyDescent="0.2">
      <c r="A26" s="433"/>
      <c r="B26" s="210" t="s">
        <v>124</v>
      </c>
      <c r="C26" s="215" t="str">
        <f>Mudel!F77</f>
        <v>Noorte kodanikualgatusi toetatakse mitterahaliste vahenditega</v>
      </c>
      <c r="D26" s="434" t="str">
        <f>Mudel!G78</f>
        <v>Indikaator hõlmab kohalikul tasandil tegutsevaid kodanikualgatusi – noorteühingud ja muud noorte kodanikuühendused, noorteorganisatsioonid, noorte omaalgatused (v.a osaluskogu). Mitterahaline toetus on näiteks tasuta ruumide kasutamise võimaldamine, nõustamine, koolitamine (nt ühingute asutamise ja tegutsemispõhimõtete kohta).</v>
      </c>
      <c r="E26" s="434"/>
      <c r="F26" s="227"/>
    </row>
    <row r="27" spans="1:6" s="228" customFormat="1" x14ac:dyDescent="0.2">
      <c r="A27" s="433"/>
      <c r="B27" s="425" t="s">
        <v>426</v>
      </c>
      <c r="C27" s="425"/>
      <c r="D27" s="425"/>
      <c r="E27" s="425"/>
      <c r="F27" s="227"/>
    </row>
    <row r="28" spans="1:6" s="228" customFormat="1" x14ac:dyDescent="0.2">
      <c r="A28" s="433"/>
      <c r="B28" s="421" t="s">
        <v>127</v>
      </c>
      <c r="C28" s="445" t="str">
        <f>Mudel!F79</f>
        <v>Noorte osalus noorteühingutes, noorteorganisatsioonides ja õpilasesinduses on vähemalt 5%</v>
      </c>
      <c r="D28" s="358" t="str">
        <f>'2_tulemusindikaatorid'!G15</f>
        <v>7-12. a</v>
      </c>
      <c r="E28" s="358" t="str">
        <f>'2_tulemusindikaatorid'!L15</f>
        <v>ei</v>
      </c>
      <c r="F28" s="227"/>
    </row>
    <row r="29" spans="1:6" s="228" customFormat="1" x14ac:dyDescent="0.2">
      <c r="A29" s="433"/>
      <c r="B29" s="421"/>
      <c r="C29" s="422"/>
      <c r="D29" s="358" t="str">
        <f>'2_tulemusindikaatorid'!G16</f>
        <v>13-19. a</v>
      </c>
      <c r="E29" s="358" t="str">
        <f>'2_tulemusindikaatorid'!L16</f>
        <v>jah</v>
      </c>
      <c r="F29" s="227"/>
    </row>
    <row r="30" spans="1:6" s="228" customFormat="1" x14ac:dyDescent="0.2">
      <c r="A30" s="433"/>
      <c r="B30" s="421"/>
      <c r="C30" s="422"/>
      <c r="D30" s="358" t="str">
        <f>'2_tulemusindikaatorid'!G17</f>
        <v>20-26. a</v>
      </c>
      <c r="E30" s="358" t="str">
        <f>'2_tulemusindikaatorid'!L17</f>
        <v>jah</v>
      </c>
      <c r="F30" s="227"/>
    </row>
    <row r="31" spans="1:6" s="228" customFormat="1" x14ac:dyDescent="0.2">
      <c r="A31" s="433"/>
      <c r="B31" s="421" t="s">
        <v>130</v>
      </c>
      <c r="C31" s="422" t="str">
        <f>Mudel!F81</f>
        <v>Noorte teadlikkus noorteühingutest ja noorteorganisatsioonidest on kõrge (vähemalt 15% noortest on teadlikud)</v>
      </c>
      <c r="D31" s="358" t="str">
        <f>'2_tulemusindikaatorid'!G18</f>
        <v>7-12. a</v>
      </c>
      <c r="E31" s="358" t="str">
        <f>'2_tulemusindikaatorid'!L18</f>
        <v>ei</v>
      </c>
      <c r="F31" s="227"/>
    </row>
    <row r="32" spans="1:6" s="228" customFormat="1" x14ac:dyDescent="0.2">
      <c r="A32" s="433"/>
      <c r="B32" s="421"/>
      <c r="C32" s="422"/>
      <c r="D32" s="358" t="str">
        <f>'2_tulemusindikaatorid'!G19</f>
        <v>13-19. a</v>
      </c>
      <c r="E32" s="358" t="str">
        <f>'2_tulemusindikaatorid'!L19</f>
        <v>ei</v>
      </c>
      <c r="F32" s="227"/>
    </row>
    <row r="33" spans="1:6" s="228" customFormat="1" x14ac:dyDescent="0.2">
      <c r="A33" s="433"/>
      <c r="B33" s="421"/>
      <c r="C33" s="422"/>
      <c r="D33" s="358" t="str">
        <f>'2_tulemusindikaatorid'!G20</f>
        <v>20-26. a</v>
      </c>
      <c r="E33" s="358" t="str">
        <f>'2_tulemusindikaatorid'!L20</f>
        <v>ei</v>
      </c>
      <c r="F33" s="227"/>
    </row>
    <row r="34" spans="1:6" s="228" customFormat="1" ht="47.25" customHeight="1" x14ac:dyDescent="0.2">
      <c r="A34" s="433"/>
      <c r="B34" s="355" t="s">
        <v>133</v>
      </c>
      <c r="C34" s="216" t="str">
        <f>Mudel!F83</f>
        <v>Noorteühenduste tagasiside koostööle KOV-ga on hea (vähemalt 80% noorteühendustest hindavad koostööd heaks)</v>
      </c>
      <c r="D34" s="358" t="str">
        <f>'2_tulemusindikaatorid'!G21</f>
        <v>Noorte-ühendused</v>
      </c>
      <c r="E34" s="358" t="str">
        <f>'2_tulemusindikaatorid'!L21</f>
        <v/>
      </c>
      <c r="F34" s="227"/>
    </row>
    <row r="35" spans="1:6" s="228" customFormat="1" x14ac:dyDescent="0.2">
      <c r="A35" s="212" t="s">
        <v>431</v>
      </c>
      <c r="B35" s="213">
        <v>3</v>
      </c>
      <c r="C35" s="428" t="str">
        <f>IF(B35=4,$C$6,IF(B35=3,$C$7,IF(B35=2,$C$8,IF(B35=1,$C$9,""))))</f>
        <v>KOV territooriumil tehtav noorsootöö vastab kirjeldatud olukorrale suures osas (st vastab enamikele tingimustele)</v>
      </c>
      <c r="D35" s="428"/>
      <c r="E35" s="428"/>
      <c r="F35" s="227"/>
    </row>
    <row r="36" spans="1:6" s="228" customFormat="1" ht="67.150000000000006" customHeight="1" x14ac:dyDescent="0.2">
      <c r="A36" s="212" t="s">
        <v>432</v>
      </c>
      <c r="B36" s="430" t="s">
        <v>577</v>
      </c>
      <c r="C36" s="430"/>
      <c r="D36" s="430"/>
      <c r="E36" s="430"/>
      <c r="F36" s="227"/>
    </row>
    <row r="37" spans="1:6" s="228" customFormat="1" ht="60" customHeight="1" x14ac:dyDescent="0.2">
      <c r="A37" s="212" t="s">
        <v>433</v>
      </c>
      <c r="B37" s="485" t="s">
        <v>590</v>
      </c>
      <c r="C37" s="485"/>
      <c r="D37" s="485"/>
      <c r="E37" s="485"/>
      <c r="F37" s="227"/>
    </row>
    <row r="38" spans="1:6" s="228" customFormat="1" ht="60" customHeight="1" x14ac:dyDescent="0.2">
      <c r="A38" s="214" t="s">
        <v>434</v>
      </c>
      <c r="B38" s="430" t="s">
        <v>578</v>
      </c>
      <c r="C38" s="430"/>
      <c r="D38" s="430"/>
      <c r="E38" s="430"/>
      <c r="F38" s="227"/>
    </row>
    <row r="39" spans="1:6" x14ac:dyDescent="0.2">
      <c r="A39" s="36"/>
      <c r="B39" s="37"/>
      <c r="C39" s="34"/>
      <c r="D39" s="34"/>
      <c r="E39" s="34"/>
    </row>
    <row r="40" spans="1:6" x14ac:dyDescent="0.2">
      <c r="A40" s="36"/>
      <c r="B40" s="37"/>
      <c r="C40" s="34"/>
      <c r="D40" s="34"/>
      <c r="E40" s="34"/>
    </row>
    <row r="41" spans="1:6" x14ac:dyDescent="0.2">
      <c r="A41" s="36"/>
      <c r="B41" s="37"/>
      <c r="C41" s="34"/>
      <c r="D41" s="34"/>
      <c r="E41" s="34"/>
    </row>
    <row r="42" spans="1:6" x14ac:dyDescent="0.2">
      <c r="A42" s="36"/>
      <c r="B42" s="37"/>
      <c r="C42" s="34"/>
      <c r="D42" s="34"/>
      <c r="E42" s="34"/>
    </row>
    <row r="43" spans="1:6" x14ac:dyDescent="0.2">
      <c r="A43" s="36"/>
      <c r="B43" s="37"/>
      <c r="C43" s="34"/>
      <c r="D43" s="34"/>
      <c r="E43" s="34"/>
    </row>
    <row r="44" spans="1:6" x14ac:dyDescent="0.2">
      <c r="A44" s="36"/>
      <c r="B44" s="37"/>
      <c r="C44" s="34"/>
      <c r="D44" s="34"/>
      <c r="E44" s="34"/>
    </row>
    <row r="45" spans="1:6" x14ac:dyDescent="0.2">
      <c r="A45" s="36"/>
      <c r="B45" s="37"/>
      <c r="C45" s="34"/>
      <c r="D45" s="34"/>
      <c r="E45" s="34"/>
    </row>
    <row r="46" spans="1:6" x14ac:dyDescent="0.2">
      <c r="A46" s="36"/>
      <c r="B46" s="37"/>
      <c r="C46" s="34"/>
      <c r="D46" s="34"/>
      <c r="E46" s="34"/>
    </row>
    <row r="47" spans="1:6" x14ac:dyDescent="0.2">
      <c r="A47" s="36"/>
      <c r="B47" s="37"/>
      <c r="C47" s="34"/>
      <c r="D47" s="34"/>
      <c r="E47" s="34"/>
    </row>
    <row r="48" spans="1:6" x14ac:dyDescent="0.2">
      <c r="A48" s="36"/>
      <c r="B48" s="37"/>
      <c r="C48" s="34"/>
      <c r="D48" s="34"/>
      <c r="E48" s="34"/>
    </row>
    <row r="49" spans="1:5" x14ac:dyDescent="0.2">
      <c r="A49" s="36"/>
      <c r="B49" s="37"/>
      <c r="C49" s="34"/>
      <c r="D49" s="34"/>
      <c r="E49" s="34"/>
    </row>
    <row r="50" spans="1:5" x14ac:dyDescent="0.2">
      <c r="A50" s="36"/>
      <c r="B50" s="37"/>
      <c r="C50" s="34"/>
      <c r="D50" s="34"/>
      <c r="E50" s="34"/>
    </row>
    <row r="51" spans="1:5" x14ac:dyDescent="0.2">
      <c r="A51" s="36"/>
      <c r="B51" s="37"/>
      <c r="C51" s="34"/>
      <c r="D51" s="34"/>
      <c r="E51" s="34"/>
    </row>
    <row r="52" spans="1:5" x14ac:dyDescent="0.2">
      <c r="A52" s="36"/>
      <c r="B52" s="37"/>
      <c r="C52" s="34"/>
      <c r="D52" s="34"/>
      <c r="E52" s="34"/>
    </row>
    <row r="53" spans="1:5" x14ac:dyDescent="0.2">
      <c r="A53" s="36"/>
      <c r="B53" s="37"/>
      <c r="C53" s="34"/>
      <c r="D53" s="34"/>
      <c r="E53" s="34"/>
    </row>
    <row r="54" spans="1:5" x14ac:dyDescent="0.2">
      <c r="A54" s="36"/>
      <c r="B54" s="37"/>
      <c r="C54" s="34"/>
      <c r="D54" s="34"/>
      <c r="E54" s="34"/>
    </row>
    <row r="55" spans="1:5" x14ac:dyDescent="0.2">
      <c r="A55" s="36"/>
      <c r="B55" s="37"/>
      <c r="C55" s="34"/>
      <c r="D55" s="34"/>
      <c r="E55" s="34"/>
    </row>
    <row r="56" spans="1:5" x14ac:dyDescent="0.2">
      <c r="A56" s="36"/>
      <c r="B56" s="37"/>
      <c r="C56" s="34"/>
      <c r="D56" s="34"/>
      <c r="E56" s="34"/>
    </row>
    <row r="57" spans="1:5" x14ac:dyDescent="0.2">
      <c r="A57" s="36"/>
      <c r="B57" s="37"/>
      <c r="C57" s="34"/>
      <c r="D57" s="34"/>
      <c r="E57" s="34"/>
    </row>
    <row r="58" spans="1:5" x14ac:dyDescent="0.2">
      <c r="A58" s="36"/>
      <c r="B58" s="37"/>
      <c r="C58" s="34"/>
      <c r="D58" s="34"/>
      <c r="E58" s="34"/>
    </row>
    <row r="59" spans="1:5" x14ac:dyDescent="0.2">
      <c r="A59" s="36"/>
      <c r="B59" s="37"/>
      <c r="C59" s="34"/>
      <c r="D59" s="34"/>
      <c r="E59" s="34"/>
    </row>
    <row r="60" spans="1:5" x14ac:dyDescent="0.2">
      <c r="A60" s="36"/>
      <c r="B60" s="37"/>
      <c r="C60" s="34"/>
      <c r="D60" s="34"/>
      <c r="E60" s="34"/>
    </row>
    <row r="61" spans="1:5" x14ac:dyDescent="0.2">
      <c r="A61" s="36"/>
      <c r="B61" s="37"/>
      <c r="C61" s="34"/>
      <c r="D61" s="34"/>
      <c r="E61" s="34"/>
    </row>
    <row r="62" spans="1:5" x14ac:dyDescent="0.2">
      <c r="A62" s="36"/>
      <c r="B62" s="37"/>
      <c r="C62" s="34"/>
      <c r="D62" s="34"/>
      <c r="E62" s="34"/>
    </row>
    <row r="63" spans="1:5" x14ac:dyDescent="0.2">
      <c r="A63" s="36"/>
      <c r="B63" s="37"/>
      <c r="C63" s="34"/>
      <c r="D63" s="34"/>
      <c r="E63" s="34"/>
    </row>
    <row r="64" spans="1:5" x14ac:dyDescent="0.2">
      <c r="A64" s="36"/>
      <c r="B64" s="37"/>
      <c r="C64" s="34"/>
      <c r="D64" s="34"/>
      <c r="E64" s="34"/>
    </row>
    <row r="65" spans="1:5" x14ac:dyDescent="0.2">
      <c r="A65" s="36"/>
      <c r="B65" s="37"/>
      <c r="C65" s="34"/>
      <c r="D65" s="34"/>
      <c r="E65" s="34"/>
    </row>
    <row r="66" spans="1:5" x14ac:dyDescent="0.2">
      <c r="A66" s="36"/>
      <c r="B66" s="37"/>
      <c r="C66" s="34"/>
      <c r="D66" s="34"/>
      <c r="E66" s="34"/>
    </row>
    <row r="67" spans="1:5" x14ac:dyDescent="0.2">
      <c r="A67" s="36"/>
      <c r="B67" s="37"/>
      <c r="C67" s="34"/>
      <c r="D67" s="34"/>
      <c r="E67" s="34"/>
    </row>
    <row r="68" spans="1:5" x14ac:dyDescent="0.2">
      <c r="A68" s="36"/>
      <c r="B68" s="37"/>
      <c r="C68" s="34"/>
      <c r="D68" s="34"/>
      <c r="E68" s="34"/>
    </row>
    <row r="69" spans="1:5" x14ac:dyDescent="0.2">
      <c r="A69" s="36"/>
      <c r="B69" s="37"/>
      <c r="C69" s="34"/>
      <c r="D69" s="34"/>
      <c r="E69" s="34"/>
    </row>
    <row r="70" spans="1:5" x14ac:dyDescent="0.2">
      <c r="A70" s="36"/>
      <c r="B70" s="37"/>
      <c r="C70" s="34"/>
      <c r="D70" s="34"/>
      <c r="E70" s="34"/>
    </row>
    <row r="71" spans="1:5" x14ac:dyDescent="0.2">
      <c r="A71" s="36"/>
      <c r="B71" s="37"/>
      <c r="C71" s="34"/>
      <c r="D71" s="34"/>
      <c r="E71" s="34"/>
    </row>
    <row r="72" spans="1:5" x14ac:dyDescent="0.2">
      <c r="A72" s="36"/>
      <c r="B72" s="37"/>
      <c r="C72" s="34"/>
      <c r="D72" s="34"/>
      <c r="E72" s="34"/>
    </row>
    <row r="73" spans="1:5" x14ac:dyDescent="0.2">
      <c r="A73" s="36"/>
      <c r="B73" s="37"/>
      <c r="C73" s="34"/>
      <c r="D73" s="34"/>
      <c r="E73" s="34"/>
    </row>
    <row r="74" spans="1:5" x14ac:dyDescent="0.2">
      <c r="A74" s="36"/>
      <c r="B74" s="37"/>
      <c r="C74" s="34"/>
      <c r="D74" s="34"/>
      <c r="E74" s="34"/>
    </row>
    <row r="75" spans="1:5" x14ac:dyDescent="0.2">
      <c r="A75" s="36"/>
      <c r="B75" s="37"/>
      <c r="C75" s="34"/>
      <c r="D75" s="34"/>
      <c r="E75" s="34"/>
    </row>
    <row r="76" spans="1:5" x14ac:dyDescent="0.2">
      <c r="A76" s="36"/>
      <c r="B76" s="37"/>
      <c r="C76" s="34"/>
      <c r="D76" s="34"/>
      <c r="E76" s="34"/>
    </row>
    <row r="77" spans="1:5" x14ac:dyDescent="0.2">
      <c r="A77" s="36"/>
      <c r="B77" s="37"/>
      <c r="C77" s="34"/>
      <c r="D77" s="34"/>
      <c r="E77" s="34"/>
    </row>
    <row r="78" spans="1:5" x14ac:dyDescent="0.2">
      <c r="A78" s="36"/>
      <c r="B78" s="37"/>
      <c r="C78" s="34"/>
      <c r="D78" s="34"/>
      <c r="E78" s="34"/>
    </row>
    <row r="79" spans="1:5" x14ac:dyDescent="0.2">
      <c r="A79" s="36"/>
      <c r="B79" s="37"/>
      <c r="C79" s="34"/>
      <c r="D79" s="34"/>
      <c r="E79" s="34"/>
    </row>
    <row r="80" spans="1:5" x14ac:dyDescent="0.2">
      <c r="A80" s="36"/>
      <c r="B80" s="37"/>
      <c r="C80" s="34"/>
      <c r="D80" s="34"/>
      <c r="E80" s="34"/>
    </row>
    <row r="81" spans="1:5" x14ac:dyDescent="0.2">
      <c r="A81" s="36"/>
      <c r="B81" s="37"/>
      <c r="C81" s="34"/>
      <c r="D81" s="34"/>
      <c r="E81" s="34"/>
    </row>
    <row r="82" spans="1:5" x14ac:dyDescent="0.2">
      <c r="A82" s="36"/>
      <c r="B82" s="37"/>
      <c r="C82" s="34"/>
      <c r="D82" s="34"/>
      <c r="E82" s="34"/>
    </row>
    <row r="83" spans="1:5" x14ac:dyDescent="0.2">
      <c r="A83" s="36"/>
      <c r="B83" s="37"/>
      <c r="C83" s="34"/>
      <c r="D83" s="34"/>
      <c r="E83" s="34"/>
    </row>
    <row r="84" spans="1:5" x14ac:dyDescent="0.2">
      <c r="A84" s="36"/>
      <c r="B84" s="37"/>
      <c r="C84" s="34"/>
      <c r="D84" s="34"/>
      <c r="E84" s="34"/>
    </row>
    <row r="85" spans="1:5" x14ac:dyDescent="0.2">
      <c r="A85" s="36"/>
      <c r="B85" s="37"/>
      <c r="C85" s="34"/>
      <c r="D85" s="34"/>
      <c r="E85" s="34"/>
    </row>
    <row r="86" spans="1:5" x14ac:dyDescent="0.2">
      <c r="A86" s="36"/>
      <c r="B86" s="37"/>
      <c r="C86" s="34"/>
      <c r="D86" s="34"/>
      <c r="E86" s="34"/>
    </row>
    <row r="87" spans="1:5" x14ac:dyDescent="0.2">
      <c r="A87" s="36"/>
      <c r="B87" s="37"/>
      <c r="C87" s="34"/>
      <c r="D87" s="34"/>
      <c r="E87" s="34"/>
    </row>
    <row r="88" spans="1:5" x14ac:dyDescent="0.2">
      <c r="A88" s="36"/>
      <c r="B88" s="37"/>
      <c r="C88" s="34"/>
      <c r="D88" s="34"/>
      <c r="E88" s="34"/>
    </row>
    <row r="89" spans="1:5" x14ac:dyDescent="0.2">
      <c r="A89" s="36"/>
      <c r="B89" s="37"/>
      <c r="C89" s="34"/>
      <c r="D89" s="34"/>
      <c r="E89" s="34"/>
    </row>
    <row r="90" spans="1:5" x14ac:dyDescent="0.2">
      <c r="A90" s="36"/>
      <c r="B90" s="37"/>
      <c r="C90" s="34"/>
      <c r="D90" s="34"/>
      <c r="E90" s="34"/>
    </row>
    <row r="91" spans="1:5" x14ac:dyDescent="0.2">
      <c r="A91" s="36"/>
      <c r="B91" s="37"/>
      <c r="C91" s="34"/>
      <c r="D91" s="34"/>
      <c r="E91" s="34"/>
    </row>
    <row r="92" spans="1:5" x14ac:dyDescent="0.2">
      <c r="A92" s="36"/>
      <c r="B92" s="37"/>
      <c r="C92" s="34"/>
      <c r="D92" s="34"/>
      <c r="E92" s="34"/>
    </row>
    <row r="93" spans="1:5" x14ac:dyDescent="0.2">
      <c r="A93" s="36"/>
      <c r="B93" s="37"/>
      <c r="C93" s="34"/>
      <c r="D93" s="34"/>
      <c r="E93" s="34"/>
    </row>
    <row r="94" spans="1:5" x14ac:dyDescent="0.2">
      <c r="A94" s="36"/>
      <c r="B94" s="37"/>
      <c r="C94" s="34"/>
      <c r="D94" s="34"/>
      <c r="E94" s="34"/>
    </row>
    <row r="95" spans="1:5" x14ac:dyDescent="0.2">
      <c r="A95" s="36"/>
      <c r="B95" s="37"/>
      <c r="C95" s="34"/>
      <c r="D95" s="34"/>
      <c r="E95" s="34"/>
    </row>
    <row r="96" spans="1:5" x14ac:dyDescent="0.2">
      <c r="A96" s="36"/>
      <c r="B96" s="37"/>
      <c r="C96" s="34"/>
      <c r="D96" s="34"/>
      <c r="E96" s="34"/>
    </row>
    <row r="97" spans="1:5" x14ac:dyDescent="0.2">
      <c r="A97" s="36"/>
      <c r="B97" s="37"/>
      <c r="C97" s="34"/>
      <c r="D97" s="34"/>
      <c r="E97" s="34"/>
    </row>
    <row r="98" spans="1:5" x14ac:dyDescent="0.2">
      <c r="A98" s="36"/>
      <c r="B98" s="37"/>
      <c r="C98" s="34"/>
      <c r="D98" s="34"/>
      <c r="E98" s="34"/>
    </row>
    <row r="99" spans="1:5" x14ac:dyDescent="0.2">
      <c r="A99" s="36"/>
      <c r="B99" s="37"/>
      <c r="C99" s="34"/>
      <c r="D99" s="34"/>
      <c r="E99" s="34"/>
    </row>
    <row r="100" spans="1:5" x14ac:dyDescent="0.2">
      <c r="A100" s="36"/>
      <c r="B100" s="37"/>
      <c r="C100" s="34"/>
      <c r="D100" s="34"/>
      <c r="E100" s="34"/>
    </row>
    <row r="101" spans="1:5" x14ac:dyDescent="0.2">
      <c r="A101" s="36"/>
      <c r="B101" s="37"/>
      <c r="C101" s="34"/>
      <c r="D101" s="34"/>
      <c r="E101" s="34"/>
    </row>
    <row r="102" spans="1:5" x14ac:dyDescent="0.2">
      <c r="A102" s="36"/>
      <c r="B102" s="37"/>
      <c r="C102" s="34"/>
      <c r="D102" s="34"/>
      <c r="E102" s="34"/>
    </row>
    <row r="103" spans="1:5" x14ac:dyDescent="0.2">
      <c r="A103" s="36"/>
      <c r="B103" s="37"/>
      <c r="C103" s="34"/>
      <c r="D103" s="34"/>
      <c r="E103" s="34"/>
    </row>
    <row r="104" spans="1:5" x14ac:dyDescent="0.2">
      <c r="A104" s="36"/>
      <c r="B104" s="37"/>
      <c r="C104" s="34"/>
      <c r="D104" s="34"/>
      <c r="E104" s="34"/>
    </row>
  </sheetData>
  <sheetProtection password="9965" sheet="1" formatCells="0" formatColumns="0" formatRows="0" insertHyperlinks="0"/>
  <mergeCells count="33">
    <mergeCell ref="C35:E35"/>
    <mergeCell ref="B36:E36"/>
    <mergeCell ref="B37:E37"/>
    <mergeCell ref="B38:E38"/>
    <mergeCell ref="A25:A34"/>
    <mergeCell ref="D25:E25"/>
    <mergeCell ref="D26:E26"/>
    <mergeCell ref="B27:E27"/>
    <mergeCell ref="B28:B30"/>
    <mergeCell ref="C28:C30"/>
    <mergeCell ref="B31:B33"/>
    <mergeCell ref="C31:C33"/>
    <mergeCell ref="D24:E24"/>
    <mergeCell ref="C9:E9"/>
    <mergeCell ref="C11:E11"/>
    <mergeCell ref="D12:E12"/>
    <mergeCell ref="A13:A17"/>
    <mergeCell ref="D13:E13"/>
    <mergeCell ref="D14:E14"/>
    <mergeCell ref="D15:E15"/>
    <mergeCell ref="D16:E16"/>
    <mergeCell ref="D17:E17"/>
    <mergeCell ref="C18:E18"/>
    <mergeCell ref="B19:E19"/>
    <mergeCell ref="B20:E20"/>
    <mergeCell ref="B21:E21"/>
    <mergeCell ref="C23:E23"/>
    <mergeCell ref="C8:E8"/>
    <mergeCell ref="A1:E1"/>
    <mergeCell ref="A2:E2"/>
    <mergeCell ref="A3:D3"/>
    <mergeCell ref="C6:E6"/>
    <mergeCell ref="C7:E7"/>
  </mergeCells>
  <dataValidations count="1">
    <dataValidation type="list" allowBlank="1" showInputMessage="1" showErrorMessage="1" sqref="B35 B18" xr:uid="{00000000-0002-0000-0A00-000000000000}">
      <formula1>$B$6:$B$9</formula1>
    </dataValidation>
  </dataValidations>
  <pageMargins left="0.25" right="0.25" top="0.75" bottom="0.75" header="0.3" footer="0.3"/>
  <pageSetup paperSize="9" fitToHeight="0" orientation="landscape"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F80"/>
  <sheetViews>
    <sheetView topLeftCell="A25" zoomScale="120" zoomScaleNormal="120" workbookViewId="0">
      <selection activeCell="B31" sqref="B31:E31"/>
    </sheetView>
  </sheetViews>
  <sheetFormatPr defaultColWidth="9.140625" defaultRowHeight="12.75" x14ac:dyDescent="0.2"/>
  <cols>
    <col min="1" max="1" width="12" style="22" customWidth="1"/>
    <col min="2" max="2" width="4.7109375" style="27" customWidth="1"/>
    <col min="3" max="5" width="36.7109375" style="234" customWidth="1"/>
    <col min="6" max="6" width="9.140625" style="34"/>
    <col min="7" max="16384" width="9.140625" style="25"/>
  </cols>
  <sheetData>
    <row r="1" spans="1:5" ht="22.5" customHeight="1" x14ac:dyDescent="0.2">
      <c r="A1" s="482" t="str">
        <f>UPPER(Mudel!A1)</f>
        <v>VISIOON: IGALE NOORELE ON NOORSOOTÖÖS KÄTTESAADAVAD MITMEKÜLGSED ISIKSUSE ARENGU VÕIMALUSED</v>
      </c>
      <c r="B1" s="482"/>
      <c r="C1" s="482"/>
      <c r="D1" s="482"/>
      <c r="E1" s="482"/>
    </row>
    <row r="2" spans="1:5" ht="17.25" customHeight="1" x14ac:dyDescent="0.2">
      <c r="A2" s="483" t="str">
        <f>CONCATENATE("EESMÄRK 3: ",UPPER(Mudel!B85))</f>
        <v>EESMÄRK 3: NOORTELE ON LOODUD TINGIMUSED NOORTEINFO NING ENNETAMISTEGEVUSTE KÄTTESAAMISEKS</v>
      </c>
      <c r="B2" s="483"/>
      <c r="C2" s="483"/>
      <c r="D2" s="483"/>
      <c r="E2" s="483"/>
    </row>
    <row r="3" spans="1:5" ht="23.25" customHeight="1" x14ac:dyDescent="0.2">
      <c r="A3" s="402" t="s">
        <v>437</v>
      </c>
      <c r="B3" s="402"/>
      <c r="C3" s="402"/>
      <c r="D3" s="402"/>
    </row>
    <row r="4" spans="1:5" ht="12" customHeight="1" x14ac:dyDescent="0.2">
      <c r="A4" s="26"/>
    </row>
    <row r="5" spans="1:5" ht="13.5" thickBot="1" x14ac:dyDescent="0.25">
      <c r="B5" s="28"/>
      <c r="C5" s="235" t="s">
        <v>416</v>
      </c>
    </row>
    <row r="6" spans="1:5" ht="13.5" customHeight="1" thickTop="1" x14ac:dyDescent="0.2">
      <c r="B6" s="30">
        <v>4</v>
      </c>
      <c r="C6" s="441" t="s">
        <v>417</v>
      </c>
      <c r="D6" s="441"/>
      <c r="E6" s="441"/>
    </row>
    <row r="7" spans="1:5" ht="12.75" customHeight="1" x14ac:dyDescent="0.2">
      <c r="B7" s="30">
        <v>3</v>
      </c>
      <c r="C7" s="441" t="s">
        <v>418</v>
      </c>
      <c r="D7" s="441"/>
      <c r="E7" s="441"/>
    </row>
    <row r="8" spans="1:5" ht="12.75" customHeight="1" x14ac:dyDescent="0.2">
      <c r="B8" s="30">
        <v>2</v>
      </c>
      <c r="C8" s="441" t="s">
        <v>419</v>
      </c>
      <c r="D8" s="441"/>
      <c r="E8" s="441"/>
    </row>
    <row r="9" spans="1:5" ht="12.75" customHeight="1" x14ac:dyDescent="0.2">
      <c r="A9" s="31"/>
      <c r="B9" s="30">
        <v>1</v>
      </c>
      <c r="C9" s="441" t="s">
        <v>420</v>
      </c>
      <c r="D9" s="441"/>
      <c r="E9" s="236"/>
    </row>
    <row r="10" spans="1:5" x14ac:dyDescent="0.2">
      <c r="A10" s="18"/>
      <c r="B10" s="32"/>
      <c r="C10" s="237"/>
    </row>
    <row r="11" spans="1:5" x14ac:dyDescent="0.2">
      <c r="A11" s="206" t="s">
        <v>421</v>
      </c>
      <c r="B11" s="207" t="s">
        <v>137</v>
      </c>
      <c r="C11" s="431" t="str">
        <f>UPPER(Mudel!D86)</f>
        <v>NOORTELE SUUNATUD INFO ON KÄTTESAADAV</v>
      </c>
      <c r="D11" s="431"/>
      <c r="E11" s="431"/>
    </row>
    <row r="12" spans="1:5" x14ac:dyDescent="0.2">
      <c r="A12" s="208"/>
      <c r="B12" s="209" t="s">
        <v>423</v>
      </c>
      <c r="C12" s="362" t="s">
        <v>424</v>
      </c>
      <c r="D12" s="478" t="s">
        <v>425</v>
      </c>
      <c r="E12" s="478"/>
    </row>
    <row r="13" spans="1:5" ht="103.5" customHeight="1" x14ac:dyDescent="0.2">
      <c r="A13" s="433" t="s">
        <v>422</v>
      </c>
      <c r="B13" s="210" t="s">
        <v>139</v>
      </c>
      <c r="C13" s="353" t="str">
        <f>Mudel!F87</f>
        <v xml:space="preserve">Noortele pakutakse noorteinfo teenuseid ja noorteinfo levitamiseks kasutatakse mitmekülgseid teabekanaleid, sh internetikeskkonnas (nt infolistid, sotsiaalmeedia, infolevitamisvõrgustik (sh need, kuhu kuuluvad ka koolinoorte esindajad), infomessid, infopäevad jt), mille kaudu on tagatud info levik noorte eri sihtrühmadele. </v>
      </c>
      <c r="D13" s="434" t="str">
        <f>Mudel!G88</f>
        <v>Indikaator on täidetud, kui pakutakse noorteinfo teenusstandardile vastava teenuse kvaliteediga noorteinfo teenust ning noori puudutava info levitamiseks (seksuaalkasvatus, tervislik toitumine, tervisedendus, ennetustöö jne) kasutatakse mitmekülgseid teabekanaleid (sh internetikeskkonnas), mis tagavad info kättesaadavuse sihtrühmadele (nooremate laste puhul lastevanematele). Kui KOV-l endal puuduvad võimalused (organisatsioonid/allorganisatsioonid/üksused) teavitustegevuste elluviimiseks, siis on KOV-l selged kokkulepped ja koostöö teiste KOV-de, riigi-, era- või kolmanda sektoriga, mis tagavad omavalitsuse territooriumil elavatele noortele kvaliteetse juurdepääsu noorteinfo teenustele ning noorteinfo teenuseid pakutakse läbimõeldud korra alusel.</v>
      </c>
      <c r="E13" s="434"/>
    </row>
    <row r="14" spans="1:5" ht="56.25" x14ac:dyDescent="0.2">
      <c r="A14" s="433"/>
      <c r="B14" s="211" t="s">
        <v>142</v>
      </c>
      <c r="C14" s="353" t="str">
        <f>Mudel!F89</f>
        <v>Noori teavitatakse info, nõustamise ja juhendamise olemusest ja kättesaadavusest (nt koolitused noortele, kooli ja avatud noortekeskuste külastused, mobiilne noorsootöö, veebipõhised keskkonnad jms)</v>
      </c>
      <c r="D14" s="434" t="str">
        <f>Mudel!G90</f>
        <v>Indikaator on täidetud, kui KOV korraldab või toetab regulaarselt tegevusi, mis teavitavad noori info, nõustamise ja juhendamise olemusest ja kättesaadavusest ning motiveerivad neid seda kasutama.</v>
      </c>
      <c r="E14" s="434"/>
    </row>
    <row r="15" spans="1:5" x14ac:dyDescent="0.2">
      <c r="A15" s="433"/>
      <c r="B15" s="425" t="s">
        <v>426</v>
      </c>
      <c r="C15" s="425"/>
      <c r="D15" s="425"/>
      <c r="E15" s="425"/>
    </row>
    <row r="16" spans="1:5" x14ac:dyDescent="0.2">
      <c r="A16" s="433"/>
      <c r="B16" s="421" t="s">
        <v>145</v>
      </c>
      <c r="C16" s="422" t="str">
        <f>Mudel!F91</f>
        <v>Noorte rahulolu teabe kättesaadavusega on suur (vähemalt 85% on rahul)</v>
      </c>
      <c r="D16" s="358" t="str">
        <f>'2_tulemusindikaatorid'!G23</f>
        <v>7-12. a</v>
      </c>
      <c r="E16" s="358" t="str">
        <f>'2_tulemusindikaatorid'!L23</f>
        <v>ei</v>
      </c>
    </row>
    <row r="17" spans="1:5" x14ac:dyDescent="0.2">
      <c r="A17" s="433"/>
      <c r="B17" s="421"/>
      <c r="C17" s="422"/>
      <c r="D17" s="358" t="str">
        <f>'2_tulemusindikaatorid'!G24</f>
        <v>13-19. a</v>
      </c>
      <c r="E17" s="358" t="str">
        <f>'2_tulemusindikaatorid'!L24</f>
        <v>ei</v>
      </c>
    </row>
    <row r="18" spans="1:5" x14ac:dyDescent="0.2">
      <c r="A18" s="433"/>
      <c r="B18" s="421"/>
      <c r="C18" s="422"/>
      <c r="D18" s="358" t="str">
        <f>'2_tulemusindikaatorid'!G25</f>
        <v>20-26. a</v>
      </c>
      <c r="E18" s="358" t="str">
        <f>'2_tulemusindikaatorid'!L25</f>
        <v>jah</v>
      </c>
    </row>
    <row r="19" spans="1:5" ht="12.75" customHeight="1" x14ac:dyDescent="0.2">
      <c r="A19" s="212" t="s">
        <v>431</v>
      </c>
      <c r="B19" s="213">
        <v>3</v>
      </c>
      <c r="C19" s="487" t="str">
        <f>IF(B19=4,$C$6,IF(B19=3,$C$7,IF(B19=2,$C$8,IF(B19=1,$C$9,""))))</f>
        <v>KOV territooriumil tehtav noorsootöö vastab kirjeldatud olukorrale suures osas (st vastab enamikele tingimustele)</v>
      </c>
      <c r="D19" s="488"/>
      <c r="E19" s="489"/>
    </row>
    <row r="20" spans="1:5" ht="60" customHeight="1" x14ac:dyDescent="0.2">
      <c r="A20" s="212" t="s">
        <v>432</v>
      </c>
      <c r="B20" s="430" t="s">
        <v>580</v>
      </c>
      <c r="C20" s="430"/>
      <c r="D20" s="430"/>
      <c r="E20" s="430"/>
    </row>
    <row r="21" spans="1:5" ht="60" customHeight="1" x14ac:dyDescent="0.2">
      <c r="A21" s="212" t="s">
        <v>433</v>
      </c>
      <c r="B21" s="430" t="s">
        <v>581</v>
      </c>
      <c r="C21" s="430"/>
      <c r="D21" s="430"/>
      <c r="E21" s="430"/>
    </row>
    <row r="22" spans="1:5" ht="60" customHeight="1" x14ac:dyDescent="0.2">
      <c r="A22" s="214" t="s">
        <v>434</v>
      </c>
      <c r="B22" s="430" t="s">
        <v>579</v>
      </c>
      <c r="C22" s="430"/>
      <c r="D22" s="430"/>
      <c r="E22" s="430"/>
    </row>
    <row r="24" spans="1:5" ht="24" customHeight="1" x14ac:dyDescent="0.2">
      <c r="A24" s="206" t="s">
        <v>421</v>
      </c>
      <c r="B24" s="207" t="s">
        <v>148</v>
      </c>
      <c r="C24" s="431" t="str">
        <f>UPPER(Mudel!D94)</f>
        <v>ENNETUSTEGEVUS JA TUGI PROBLEEMIDEGA TOIMETULEKUL ON MITMEKÜLGNE NING SEDA TOETATAKSE LÄBI LAIAPÕHJALISE KOOSTÖÖVÕRGUSTIKU</v>
      </c>
      <c r="D24" s="431"/>
      <c r="E24" s="431"/>
    </row>
    <row r="25" spans="1:5" x14ac:dyDescent="0.2">
      <c r="A25" s="208"/>
      <c r="B25" s="209" t="s">
        <v>423</v>
      </c>
      <c r="C25" s="238" t="s">
        <v>424</v>
      </c>
      <c r="D25" s="490" t="s">
        <v>425</v>
      </c>
      <c r="E25" s="490"/>
    </row>
    <row r="26" spans="1:5" ht="67.5" x14ac:dyDescent="0.2">
      <c r="A26" s="433" t="s">
        <v>422</v>
      </c>
      <c r="B26" s="210" t="s">
        <v>150</v>
      </c>
      <c r="C26" s="215" t="str">
        <f>Mudel!F95</f>
        <v>KOV osaleb aktiivselt noorte riskikäitumise ennetamiseks koostöövõrgustikus (nt noorteühingud, noorteinfo spetsialist, karjäärinõustaja, sotsiaalpedagoog, eripedagoog, koolipsühholoog, lastekaitsespetsialist, noorsootöö spetsialist jt)</v>
      </c>
      <c r="D26" s="434" t="str">
        <f>Mudel!G96</f>
        <v>Indikaator on täidetud, kui noorte riskikäitumise ennetamiseks osaletakse koostöövõrgustikus, mille liikmed on nt noorteühingud, noorteinfo spetsialist, karjäärinõustaja, sotsiaalpedagoog, eripedagoog, koolipsühholoog, lastekaitsespetsialist, noorsootöö spetsialist, mille tööd KOV koordineerib või mille töös KOV aktiivselt osale ning sellesse on kaasatud nootevaldkonna esindaja(d).</v>
      </c>
      <c r="E26" s="434"/>
    </row>
    <row r="27" spans="1:5" ht="56.25" x14ac:dyDescent="0.2">
      <c r="A27" s="433"/>
      <c r="B27" s="210" t="s">
        <v>153</v>
      </c>
      <c r="C27" s="215" t="str">
        <f>Mudel!F97</f>
        <v>KOV toetab rahaliselt või mitterahaliselt noorsootöö asutusi, projekte, programme või koostöövõrgustiku ühistegevusi ning tõrjutusriskis noortele suunatud mitmekülgseid noorsootöö tegevusi</v>
      </c>
      <c r="D27" s="434" t="str">
        <f>Mudel!G98</f>
        <v>Indikaator on täidetud, kui KOV toetab rahaliselt või mitterahaliselt esmaste probleemide ennetamiseks või tõrjutusriskis noortele suunatud mitmekülgseid tegevusi, sh koostöövõrgustiku tegevusi (nt liiklusturvalisus, sõltuvuskäitumine: alkohol, narkootikumid, tubakas, arvuti, energiajoogid; kiusamine; ohud internetis; tervislikud eluviisid, sh tervislik toitumine, seksuaalkasvatus, suhted, väärtuskasvatus).</v>
      </c>
      <c r="E27" s="434"/>
    </row>
    <row r="28" spans="1:5" x14ac:dyDescent="0.2">
      <c r="A28" s="212" t="s">
        <v>431</v>
      </c>
      <c r="B28" s="213">
        <v>3</v>
      </c>
      <c r="C28" s="475" t="str">
        <f>IF(B28=4,$C$6,IF(B28=3,$C$7,IF(B28=2,$C$8,IF(B28=1,$C$9,""))))</f>
        <v>KOV territooriumil tehtav noorsootöö vastab kirjeldatud olukorrale suures osas (st vastab enamikele tingimustele)</v>
      </c>
      <c r="D28" s="475"/>
      <c r="E28" s="475"/>
    </row>
    <row r="29" spans="1:5" ht="72" customHeight="1" x14ac:dyDescent="0.2">
      <c r="A29" s="212" t="s">
        <v>432</v>
      </c>
      <c r="B29" s="430" t="s">
        <v>572</v>
      </c>
      <c r="C29" s="430"/>
      <c r="D29" s="430"/>
      <c r="E29" s="430"/>
    </row>
    <row r="30" spans="1:5" ht="60" customHeight="1" x14ac:dyDescent="0.2">
      <c r="A30" s="212" t="s">
        <v>433</v>
      </c>
      <c r="B30" s="430" t="s">
        <v>572</v>
      </c>
      <c r="C30" s="430"/>
      <c r="D30" s="430"/>
      <c r="E30" s="430"/>
    </row>
    <row r="31" spans="1:5" ht="60" customHeight="1" x14ac:dyDescent="0.2">
      <c r="A31" s="214" t="s">
        <v>434</v>
      </c>
      <c r="B31" s="430" t="s">
        <v>582</v>
      </c>
      <c r="C31" s="430"/>
      <c r="D31" s="430"/>
      <c r="E31" s="430"/>
    </row>
    <row r="33" spans="1:5" x14ac:dyDescent="0.2">
      <c r="A33" s="36"/>
      <c r="B33" s="37"/>
      <c r="C33" s="233"/>
      <c r="D33" s="233"/>
      <c r="E33" s="233"/>
    </row>
    <row r="34" spans="1:5" x14ac:dyDescent="0.2">
      <c r="A34" s="36"/>
      <c r="B34" s="37"/>
      <c r="C34" s="233"/>
      <c r="D34" s="233"/>
      <c r="E34" s="233"/>
    </row>
    <row r="35" spans="1:5" x14ac:dyDescent="0.2">
      <c r="A35" s="36"/>
      <c r="B35" s="37"/>
      <c r="C35" s="233"/>
      <c r="D35" s="233"/>
      <c r="E35" s="233"/>
    </row>
    <row r="36" spans="1:5" x14ac:dyDescent="0.2">
      <c r="A36" s="36"/>
      <c r="B36" s="37"/>
      <c r="C36" s="233"/>
      <c r="D36" s="233"/>
      <c r="E36" s="233"/>
    </row>
    <row r="37" spans="1:5" x14ac:dyDescent="0.2">
      <c r="A37" s="36"/>
      <c r="B37" s="37"/>
      <c r="C37" s="233"/>
      <c r="D37" s="233"/>
      <c r="E37" s="233"/>
    </row>
    <row r="38" spans="1:5" x14ac:dyDescent="0.2">
      <c r="A38" s="36"/>
      <c r="B38" s="37"/>
      <c r="C38" s="233"/>
      <c r="D38" s="233"/>
      <c r="E38" s="233"/>
    </row>
    <row r="39" spans="1:5" x14ac:dyDescent="0.2">
      <c r="A39" s="36"/>
      <c r="B39" s="37"/>
      <c r="C39" s="233"/>
      <c r="D39" s="233"/>
      <c r="E39" s="233"/>
    </row>
    <row r="40" spans="1:5" x14ac:dyDescent="0.2">
      <c r="A40" s="36"/>
      <c r="B40" s="37"/>
      <c r="C40" s="233"/>
      <c r="D40" s="233"/>
      <c r="E40" s="233"/>
    </row>
    <row r="41" spans="1:5" x14ac:dyDescent="0.2">
      <c r="A41" s="36"/>
      <c r="B41" s="37"/>
      <c r="C41" s="233"/>
      <c r="D41" s="233"/>
      <c r="E41" s="233"/>
    </row>
    <row r="42" spans="1:5" x14ac:dyDescent="0.2">
      <c r="A42" s="36"/>
      <c r="B42" s="37"/>
      <c r="C42" s="233"/>
      <c r="D42" s="233"/>
      <c r="E42" s="233"/>
    </row>
    <row r="43" spans="1:5" x14ac:dyDescent="0.2">
      <c r="A43" s="36"/>
      <c r="B43" s="37"/>
      <c r="C43" s="233"/>
      <c r="D43" s="233"/>
      <c r="E43" s="233"/>
    </row>
    <row r="44" spans="1:5" x14ac:dyDescent="0.2">
      <c r="A44" s="36"/>
      <c r="B44" s="37"/>
      <c r="C44" s="233"/>
      <c r="D44" s="233"/>
      <c r="E44" s="233"/>
    </row>
    <row r="45" spans="1:5" x14ac:dyDescent="0.2">
      <c r="A45" s="36"/>
      <c r="B45" s="37"/>
      <c r="C45" s="233"/>
      <c r="D45" s="233"/>
      <c r="E45" s="233"/>
    </row>
    <row r="46" spans="1:5" x14ac:dyDescent="0.2">
      <c r="A46" s="36"/>
      <c r="B46" s="37"/>
      <c r="C46" s="233"/>
      <c r="D46" s="233"/>
      <c r="E46" s="233"/>
    </row>
    <row r="47" spans="1:5" x14ac:dyDescent="0.2">
      <c r="A47" s="36"/>
      <c r="B47" s="37"/>
      <c r="C47" s="233"/>
      <c r="D47" s="233"/>
      <c r="E47" s="233"/>
    </row>
    <row r="48" spans="1:5" x14ac:dyDescent="0.2">
      <c r="A48" s="36"/>
      <c r="B48" s="37"/>
      <c r="C48" s="233"/>
      <c r="D48" s="233"/>
      <c r="E48" s="233"/>
    </row>
    <row r="49" spans="1:5" x14ac:dyDescent="0.2">
      <c r="A49" s="36"/>
      <c r="B49" s="37"/>
      <c r="C49" s="233"/>
      <c r="D49" s="233"/>
      <c r="E49" s="233"/>
    </row>
    <row r="50" spans="1:5" x14ac:dyDescent="0.2">
      <c r="A50" s="36"/>
      <c r="B50" s="37"/>
      <c r="C50" s="233"/>
      <c r="D50" s="233"/>
      <c r="E50" s="233"/>
    </row>
    <row r="51" spans="1:5" x14ac:dyDescent="0.2">
      <c r="A51" s="36"/>
      <c r="B51" s="37"/>
      <c r="C51" s="233"/>
      <c r="D51" s="233"/>
      <c r="E51" s="233"/>
    </row>
    <row r="52" spans="1:5" x14ac:dyDescent="0.2">
      <c r="A52" s="36"/>
      <c r="B52" s="37"/>
      <c r="C52" s="233"/>
      <c r="D52" s="233"/>
      <c r="E52" s="233"/>
    </row>
    <row r="53" spans="1:5" x14ac:dyDescent="0.2">
      <c r="A53" s="36"/>
      <c r="B53" s="37"/>
      <c r="C53" s="233"/>
      <c r="D53" s="233"/>
      <c r="E53" s="233"/>
    </row>
    <row r="54" spans="1:5" x14ac:dyDescent="0.2">
      <c r="A54" s="36"/>
      <c r="B54" s="37"/>
      <c r="C54" s="233"/>
      <c r="D54" s="233"/>
      <c r="E54" s="233"/>
    </row>
    <row r="55" spans="1:5" x14ac:dyDescent="0.2">
      <c r="A55" s="36"/>
      <c r="B55" s="37"/>
      <c r="C55" s="233"/>
      <c r="D55" s="233"/>
      <c r="E55" s="233"/>
    </row>
    <row r="56" spans="1:5" x14ac:dyDescent="0.2">
      <c r="A56" s="36"/>
      <c r="B56" s="37"/>
      <c r="C56" s="233"/>
      <c r="D56" s="233"/>
      <c r="E56" s="233"/>
    </row>
    <row r="57" spans="1:5" x14ac:dyDescent="0.2">
      <c r="A57" s="36"/>
      <c r="B57" s="37"/>
      <c r="C57" s="233"/>
      <c r="D57" s="233"/>
      <c r="E57" s="233"/>
    </row>
    <row r="58" spans="1:5" x14ac:dyDescent="0.2">
      <c r="A58" s="36"/>
      <c r="B58" s="37"/>
      <c r="C58" s="233"/>
      <c r="D58" s="233"/>
      <c r="E58" s="233"/>
    </row>
    <row r="59" spans="1:5" x14ac:dyDescent="0.2">
      <c r="A59" s="36"/>
      <c r="B59" s="37"/>
      <c r="C59" s="233"/>
      <c r="D59" s="233"/>
      <c r="E59" s="233"/>
    </row>
    <row r="60" spans="1:5" x14ac:dyDescent="0.2">
      <c r="A60" s="36"/>
      <c r="B60" s="37"/>
      <c r="C60" s="233"/>
      <c r="D60" s="233"/>
      <c r="E60" s="233"/>
    </row>
    <row r="61" spans="1:5" x14ac:dyDescent="0.2">
      <c r="A61" s="36"/>
      <c r="B61" s="37"/>
      <c r="C61" s="233"/>
      <c r="D61" s="233"/>
      <c r="E61" s="233"/>
    </row>
    <row r="62" spans="1:5" x14ac:dyDescent="0.2">
      <c r="A62" s="36"/>
      <c r="B62" s="37"/>
      <c r="C62" s="233"/>
      <c r="D62" s="233"/>
      <c r="E62" s="233"/>
    </row>
    <row r="63" spans="1:5" x14ac:dyDescent="0.2">
      <c r="A63" s="36"/>
      <c r="B63" s="37"/>
      <c r="C63" s="233"/>
      <c r="D63" s="233"/>
      <c r="E63" s="233"/>
    </row>
    <row r="64" spans="1:5" x14ac:dyDescent="0.2">
      <c r="A64" s="36"/>
      <c r="B64" s="37"/>
      <c r="C64" s="233"/>
      <c r="D64" s="233"/>
      <c r="E64" s="233"/>
    </row>
    <row r="65" spans="1:5" x14ac:dyDescent="0.2">
      <c r="A65" s="36"/>
      <c r="B65" s="37"/>
      <c r="C65" s="233"/>
      <c r="D65" s="233"/>
      <c r="E65" s="233"/>
    </row>
    <row r="66" spans="1:5" x14ac:dyDescent="0.2">
      <c r="A66" s="36"/>
      <c r="B66" s="37"/>
      <c r="C66" s="233"/>
      <c r="D66" s="233"/>
      <c r="E66" s="233"/>
    </row>
    <row r="67" spans="1:5" x14ac:dyDescent="0.2">
      <c r="A67" s="36"/>
      <c r="B67" s="37"/>
      <c r="C67" s="233"/>
      <c r="D67" s="233"/>
      <c r="E67" s="233"/>
    </row>
    <row r="68" spans="1:5" x14ac:dyDescent="0.2">
      <c r="A68" s="36"/>
      <c r="B68" s="37"/>
      <c r="C68" s="233"/>
      <c r="D68" s="233"/>
      <c r="E68" s="233"/>
    </row>
    <row r="69" spans="1:5" x14ac:dyDescent="0.2">
      <c r="A69" s="36"/>
      <c r="B69" s="37"/>
      <c r="C69" s="233"/>
      <c r="D69" s="233"/>
      <c r="E69" s="233"/>
    </row>
    <row r="70" spans="1:5" x14ac:dyDescent="0.2">
      <c r="A70" s="36"/>
      <c r="B70" s="37"/>
      <c r="C70" s="233"/>
      <c r="D70" s="233"/>
      <c r="E70" s="233"/>
    </row>
    <row r="71" spans="1:5" x14ac:dyDescent="0.2">
      <c r="A71" s="36"/>
      <c r="B71" s="37"/>
      <c r="C71" s="233"/>
      <c r="D71" s="233"/>
      <c r="E71" s="233"/>
    </row>
    <row r="72" spans="1:5" x14ac:dyDescent="0.2">
      <c r="A72" s="36"/>
      <c r="B72" s="37"/>
      <c r="C72" s="233"/>
      <c r="D72" s="233"/>
      <c r="E72" s="233"/>
    </row>
    <row r="73" spans="1:5" x14ac:dyDescent="0.2">
      <c r="A73" s="36"/>
      <c r="B73" s="37"/>
      <c r="C73" s="233"/>
      <c r="D73" s="233"/>
      <c r="E73" s="233"/>
    </row>
    <row r="74" spans="1:5" x14ac:dyDescent="0.2">
      <c r="A74" s="36"/>
      <c r="B74" s="37"/>
      <c r="C74" s="233"/>
      <c r="D74" s="233"/>
      <c r="E74" s="233"/>
    </row>
    <row r="75" spans="1:5" x14ac:dyDescent="0.2">
      <c r="A75" s="36"/>
      <c r="B75" s="37"/>
      <c r="C75" s="233"/>
      <c r="D75" s="233"/>
      <c r="E75" s="233"/>
    </row>
    <row r="76" spans="1:5" x14ac:dyDescent="0.2">
      <c r="A76" s="36"/>
      <c r="B76" s="37"/>
      <c r="C76" s="233"/>
      <c r="D76" s="233"/>
      <c r="E76" s="233"/>
    </row>
    <row r="77" spans="1:5" x14ac:dyDescent="0.2">
      <c r="A77" s="36"/>
      <c r="B77" s="37"/>
      <c r="C77" s="233"/>
      <c r="D77" s="233"/>
      <c r="E77" s="233"/>
    </row>
    <row r="78" spans="1:5" x14ac:dyDescent="0.2">
      <c r="A78" s="36"/>
      <c r="B78" s="37"/>
      <c r="C78" s="233"/>
      <c r="D78" s="233"/>
      <c r="E78" s="233"/>
    </row>
    <row r="79" spans="1:5" x14ac:dyDescent="0.2">
      <c r="A79" s="36"/>
      <c r="B79" s="37"/>
      <c r="C79" s="233"/>
      <c r="D79" s="233"/>
      <c r="E79" s="233"/>
    </row>
    <row r="80" spans="1:5" x14ac:dyDescent="0.2">
      <c r="A80" s="36"/>
      <c r="B80" s="37"/>
      <c r="C80" s="233"/>
      <c r="D80" s="233"/>
      <c r="E80" s="233"/>
    </row>
  </sheetData>
  <sheetProtection password="9965" sheet="1" formatCells="0" formatColumns="0" formatRows="0" insertHyperlinks="0"/>
  <mergeCells count="28">
    <mergeCell ref="B31:E31"/>
    <mergeCell ref="A26:A27"/>
    <mergeCell ref="D26:E26"/>
    <mergeCell ref="D27:E27"/>
    <mergeCell ref="C28:E28"/>
    <mergeCell ref="B29:E29"/>
    <mergeCell ref="B30:E30"/>
    <mergeCell ref="B20:E20"/>
    <mergeCell ref="B21:E21"/>
    <mergeCell ref="B22:E22"/>
    <mergeCell ref="C24:E24"/>
    <mergeCell ref="D25:E25"/>
    <mergeCell ref="C19:E19"/>
    <mergeCell ref="C9:D9"/>
    <mergeCell ref="C11:E11"/>
    <mergeCell ref="D12:E12"/>
    <mergeCell ref="A13:A18"/>
    <mergeCell ref="D13:E13"/>
    <mergeCell ref="D14:E14"/>
    <mergeCell ref="B15:E15"/>
    <mergeCell ref="B16:B18"/>
    <mergeCell ref="C16:C18"/>
    <mergeCell ref="C8:E8"/>
    <mergeCell ref="A1:E1"/>
    <mergeCell ref="A2:E2"/>
    <mergeCell ref="A3:D3"/>
    <mergeCell ref="C6:E6"/>
    <mergeCell ref="C7:E7"/>
  </mergeCells>
  <dataValidations count="1">
    <dataValidation type="list" allowBlank="1" showInputMessage="1" showErrorMessage="1" sqref="B28 B19" xr:uid="{00000000-0002-0000-0B00-000000000000}">
      <formula1>$B$6:$B$9</formula1>
    </dataValidation>
  </dataValidations>
  <pageMargins left="0.25" right="0.25" top="0.75" bottom="0.75" header="0.3" footer="0.3"/>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F128"/>
  <sheetViews>
    <sheetView topLeftCell="A70" zoomScale="130" zoomScaleNormal="130" zoomScaleSheetLayoutView="85" workbookViewId="0">
      <selection activeCell="B76" sqref="B76:E76"/>
    </sheetView>
  </sheetViews>
  <sheetFormatPr defaultColWidth="9.140625" defaultRowHeight="12.75" x14ac:dyDescent="0.2"/>
  <cols>
    <col min="1" max="1" width="14.28515625" style="22" customWidth="1"/>
    <col min="2" max="2" width="5.85546875" style="27" customWidth="1"/>
    <col min="3" max="3" width="49.140625" style="228" customWidth="1"/>
    <col min="4" max="4" width="27" style="228" customWidth="1"/>
    <col min="5" max="5" width="37.28515625" style="228" customWidth="1"/>
    <col min="6" max="6" width="9.140625" style="34"/>
    <col min="7" max="16384" width="9.140625" style="25"/>
  </cols>
  <sheetData>
    <row r="1" spans="1:6" ht="24.75" customHeight="1" x14ac:dyDescent="0.2">
      <c r="A1" s="416" t="str">
        <f>UPPER(Mudel!A1)</f>
        <v>VISIOON: IGALE NOORELE ON NOORSOOTÖÖS KÄTTESAADAVAD MITMEKÜLGSED ISIKSUSE ARENGU VÕIMALUSED</v>
      </c>
      <c r="B1" s="416"/>
      <c r="C1" s="416"/>
      <c r="D1" s="416"/>
      <c r="E1" s="416"/>
    </row>
    <row r="2" spans="1:6" ht="28.5" customHeight="1" x14ac:dyDescent="0.2">
      <c r="A2" s="444" t="str">
        <f>CONCATENATE("EESMÄRK 4: ",UPPER(Mudel!B102))</f>
        <v>EESMÄRK 4: KVALITEETSEKS NOORSOOTÖÖKS ON LOODUD VAJALIK KESKKOND</v>
      </c>
      <c r="B2" s="444"/>
      <c r="C2" s="444"/>
      <c r="D2" s="444"/>
      <c r="E2" s="444"/>
    </row>
    <row r="3" spans="1:6" ht="23.25" customHeight="1" x14ac:dyDescent="0.2">
      <c r="A3" s="402" t="s">
        <v>439</v>
      </c>
      <c r="B3" s="402"/>
      <c r="C3" s="402"/>
      <c r="D3" s="402"/>
    </row>
    <row r="4" spans="1:6" ht="12" customHeight="1" x14ac:dyDescent="0.2">
      <c r="A4" s="26"/>
    </row>
    <row r="5" spans="1:6" ht="13.5" thickBot="1" x14ac:dyDescent="0.25">
      <c r="B5" s="28"/>
      <c r="C5" s="220" t="s">
        <v>416</v>
      </c>
    </row>
    <row r="6" spans="1:6" ht="13.5" customHeight="1" thickTop="1" x14ac:dyDescent="0.2">
      <c r="B6" s="30">
        <v>4</v>
      </c>
      <c r="C6" s="417" t="s">
        <v>417</v>
      </c>
      <c r="D6" s="417"/>
      <c r="E6" s="417"/>
    </row>
    <row r="7" spans="1:6" ht="12.75" customHeight="1" x14ac:dyDescent="0.2">
      <c r="B7" s="30">
        <v>3</v>
      </c>
      <c r="C7" s="417" t="s">
        <v>418</v>
      </c>
      <c r="D7" s="417"/>
      <c r="E7" s="417"/>
    </row>
    <row r="8" spans="1:6" ht="12.75" customHeight="1" x14ac:dyDescent="0.2">
      <c r="B8" s="30">
        <v>2</v>
      </c>
      <c r="C8" s="417" t="s">
        <v>419</v>
      </c>
      <c r="D8" s="417"/>
      <c r="E8" s="417"/>
    </row>
    <row r="9" spans="1:6" ht="12.75" customHeight="1" x14ac:dyDescent="0.2">
      <c r="A9" s="31"/>
      <c r="B9" s="30">
        <v>1</v>
      </c>
      <c r="C9" s="417" t="s">
        <v>420</v>
      </c>
      <c r="D9" s="417"/>
      <c r="E9" s="417"/>
    </row>
    <row r="10" spans="1:6" x14ac:dyDescent="0.2">
      <c r="A10" s="18"/>
      <c r="B10" s="32"/>
      <c r="C10" s="229"/>
    </row>
    <row r="11" spans="1:6" s="249" customFormat="1" ht="15.75" customHeight="1" x14ac:dyDescent="0.2">
      <c r="A11" s="245" t="s">
        <v>421</v>
      </c>
      <c r="B11" s="246" t="s">
        <v>157</v>
      </c>
      <c r="C11" s="431" t="str">
        <f>UPPER(Mudel!D103)</f>
        <v>NOORSOOTÖÖ ON PRIORITEEDINA SÄTESTATUD KOV AMETLIKUS DOKUMENTATSIOONIS</v>
      </c>
      <c r="D11" s="431"/>
      <c r="E11" s="431"/>
      <c r="F11" s="248"/>
    </row>
    <row r="12" spans="1:6" s="230" customFormat="1" x14ac:dyDescent="0.2">
      <c r="A12" s="239"/>
      <c r="B12" s="240" t="s">
        <v>423</v>
      </c>
      <c r="C12" s="362" t="s">
        <v>424</v>
      </c>
      <c r="D12" s="478" t="s">
        <v>425</v>
      </c>
      <c r="E12" s="478"/>
      <c r="F12" s="250"/>
    </row>
    <row r="13" spans="1:6" s="230" customFormat="1" ht="90.75" customHeight="1" x14ac:dyDescent="0.2">
      <c r="A13" s="491" t="s">
        <v>422</v>
      </c>
      <c r="B13" s="241" t="s">
        <v>159</v>
      </c>
      <c r="C13" s="353" t="str">
        <f>Mudel!F104</f>
        <v>KOV ametlikus dokumentatsioonis on noorsootöö prioriteedina nimetatud: mitteformaalne õpe, noorte osalus ja kuuluvuskogemus (sh noortevolikogu moodustamine), noorte teavitamine, probleemide ennetamine ning tõrjutusriskis noortega tegelemine noorsootöö tegevuskohtade tervislikkus, turvalisus ja tegevusteks sobivus, vähemate võimalustega noorte toetamine, noorsootöös võrdsete võimaluste tagamine, noorsootöö tunnustamine</v>
      </c>
      <c r="D13" s="434" t="str">
        <f>Mudel!G105</f>
        <v>Indikaator on täielikult täidetud, kui kõik nimetatud noorsootöö prioriteedid kajastuvad KOV tasandi ametlikus dokumentatsioonis (nt KOV arengukava, noorsootöö arengukava, muu dokument või õigusakt).</v>
      </c>
      <c r="E13" s="434"/>
      <c r="F13" s="250"/>
    </row>
    <row r="14" spans="1:6" s="230" customFormat="1" ht="45" customHeight="1" x14ac:dyDescent="0.2">
      <c r="A14" s="491"/>
      <c r="B14" s="242" t="s">
        <v>162</v>
      </c>
      <c r="C14" s="353" t="str">
        <f>Mudel!F106</f>
        <v>Noorsootöö prioriteetide seadmisel on lähtutud KOV noorte olukorrast ja vajadustest ning konkreetse piirkonna eripärast</v>
      </c>
      <c r="D14" s="434" t="str">
        <f>Mudel!G107</f>
        <v>Indikaator on täidetud, kui KOV-l on ülevaade enda noorte olukorrast, vajadustest ja konkreetse piirkonna eripärast ning KOV on neid noorsootöö valdkonna prioriteetide seadmisel arvestanud.</v>
      </c>
      <c r="E14" s="434"/>
      <c r="F14" s="250"/>
    </row>
    <row r="15" spans="1:6" s="230" customFormat="1" ht="45" customHeight="1" x14ac:dyDescent="0.2">
      <c r="A15" s="491"/>
      <c r="B15" s="242" t="s">
        <v>165</v>
      </c>
      <c r="C15" s="353" t="str">
        <f>Mudel!F108</f>
        <v>KOV noortepoliitika peegeldab lõimitud noortepoliitikat</v>
      </c>
      <c r="D15" s="434" t="str">
        <f>Mudel!G109</f>
        <v>Indikaator on täidetud, kui KOV kavandatav noortepoliitika on horisontaalne ning peegeldab noore eluolu puudutavat erinevates eluvaldkondades (nt tööturg, haridus, kultuur jms).</v>
      </c>
      <c r="E15" s="434"/>
      <c r="F15" s="250"/>
    </row>
    <row r="16" spans="1:6" s="230" customFormat="1" x14ac:dyDescent="0.2">
      <c r="A16" s="214" t="s">
        <v>431</v>
      </c>
      <c r="B16" s="243">
        <v>3</v>
      </c>
      <c r="C16" s="475" t="str">
        <f>IF(B16=4,$C$6,IF(B16=3,$C$7,IF(B16=2,$C$8,IF(B16=1,$C$9,""))))</f>
        <v>KOV territooriumil tehtav noorsootöö vastab kirjeldatud olukorrale suures osas (st vastab enamikele tingimustele)</v>
      </c>
      <c r="D16" s="475"/>
      <c r="E16" s="475"/>
      <c r="F16" s="250"/>
    </row>
    <row r="17" spans="1:6" s="230" customFormat="1" ht="60" customHeight="1" x14ac:dyDescent="0.2">
      <c r="A17" s="214" t="s">
        <v>432</v>
      </c>
      <c r="B17" s="440" t="s">
        <v>583</v>
      </c>
      <c r="C17" s="492"/>
      <c r="D17" s="492"/>
      <c r="E17" s="492"/>
      <c r="F17" s="250"/>
    </row>
    <row r="18" spans="1:6" s="230" customFormat="1" ht="60" customHeight="1" x14ac:dyDescent="0.2">
      <c r="A18" s="214" t="s">
        <v>433</v>
      </c>
      <c r="B18" s="430" t="s">
        <v>583</v>
      </c>
      <c r="C18" s="430"/>
      <c r="D18" s="430"/>
      <c r="E18" s="430"/>
      <c r="F18" s="250"/>
    </row>
    <row r="19" spans="1:6" s="230" customFormat="1" ht="60" customHeight="1" x14ac:dyDescent="0.2">
      <c r="A19" s="214" t="s">
        <v>434</v>
      </c>
      <c r="B19" s="430" t="s">
        <v>584</v>
      </c>
      <c r="C19" s="430"/>
      <c r="D19" s="430"/>
      <c r="E19" s="430"/>
      <c r="F19" s="250"/>
    </row>
    <row r="20" spans="1:6" s="230" customFormat="1" x14ac:dyDescent="0.2">
      <c r="A20" s="52"/>
      <c r="B20" s="244"/>
      <c r="F20" s="250"/>
    </row>
    <row r="21" spans="1:6" s="249" customFormat="1" ht="15" customHeight="1" x14ac:dyDescent="0.2">
      <c r="A21" s="245" t="s">
        <v>421</v>
      </c>
      <c r="B21" s="246" t="s">
        <v>168</v>
      </c>
      <c r="C21" s="431" t="str">
        <f>UPPER(Mudel!D111)</f>
        <v xml:space="preserve">KOV NOORSOOTÖÖ TOIMUB KIRJALIKU TEGEVUSKAVA ALUSEL </v>
      </c>
      <c r="D21" s="431"/>
      <c r="E21" s="431"/>
      <c r="F21" s="248"/>
    </row>
    <row r="22" spans="1:6" s="230" customFormat="1" x14ac:dyDescent="0.2">
      <c r="A22" s="239"/>
      <c r="B22" s="240" t="s">
        <v>423</v>
      </c>
      <c r="C22" s="362" t="s">
        <v>424</v>
      </c>
      <c r="D22" s="478" t="s">
        <v>425</v>
      </c>
      <c r="E22" s="478"/>
      <c r="F22" s="250"/>
    </row>
    <row r="23" spans="1:6" s="230" customFormat="1" ht="69.75" customHeight="1" x14ac:dyDescent="0.2">
      <c r="A23" s="491" t="s">
        <v>422</v>
      </c>
      <c r="B23" s="241" t="s">
        <v>170</v>
      </c>
      <c r="C23" s="215" t="str">
        <f>Mudel!F112</f>
        <v>KOV-l on olemas kirjalik noorsootöö tegevuskava, mis määratleb muu hulgas KOV noorsootöö eesmärgid, elluviidavad tegevused, tegevusvahendid, tegevuste eest vastutajad ja tulemuste hindamise mõõdikud</v>
      </c>
      <c r="D23" s="434" t="str">
        <f>Mudel!G113</f>
        <v>Indikaator on täidetud, kui KOV tasandil eksisteerib kehtiv kirjalik tegevuskava noorsootööks (nt KOV noorsootöö arengukava, tegevusplaan vms). Plaan peab olema piisavalt täpne, sätestama vähemalt KOV noorsootöö eesmärke, elluviidavaid tegevusi, tegevusvahendeid, tegevuste eest vastutajaid ja tulemuste hindamise mõõdikuid.</v>
      </c>
      <c r="E23" s="434"/>
      <c r="F23" s="250"/>
    </row>
    <row r="24" spans="1:6" s="230" customFormat="1" ht="39.75" customHeight="1" x14ac:dyDescent="0.2">
      <c r="A24" s="491"/>
      <c r="B24" s="241" t="s">
        <v>173</v>
      </c>
      <c r="C24" s="215" t="str">
        <f>Mudel!F114</f>
        <v>Noorsootöö tegevuskava täitmist jälgitakse pidevalt</v>
      </c>
      <c r="D24" s="434" t="str">
        <f>Mudel!G115</f>
        <v>Indikaator on täidetud, kui KOV noorsootöö tegevuskava täitmise jälgimiseks on olemas mehhanism ning seda rakendatakse pidevalt.</v>
      </c>
      <c r="E24" s="434"/>
      <c r="F24" s="250"/>
    </row>
    <row r="25" spans="1:6" s="230" customFormat="1" x14ac:dyDescent="0.2">
      <c r="A25" s="214" t="s">
        <v>431</v>
      </c>
      <c r="B25" s="243">
        <v>4</v>
      </c>
      <c r="C25" s="475" t="str">
        <f>IF(B25=4,$C$6,IF(B25=3,$C$7,IF(B25=2,$C$8,IF(B25=1,$C$9,""))))</f>
        <v>KOV territooriumil tehtav noorsootöö vastab täielikult kirjeldatud olukorrale</v>
      </c>
      <c r="D25" s="475"/>
      <c r="E25" s="475"/>
      <c r="F25" s="250"/>
    </row>
    <row r="26" spans="1:6" s="230" customFormat="1" ht="60" customHeight="1" x14ac:dyDescent="0.2">
      <c r="A26" s="214" t="s">
        <v>432</v>
      </c>
      <c r="B26" s="430" t="s">
        <v>585</v>
      </c>
      <c r="C26" s="430"/>
      <c r="D26" s="430"/>
      <c r="E26" s="430"/>
      <c r="F26" s="250"/>
    </row>
    <row r="27" spans="1:6" s="230" customFormat="1" ht="60" customHeight="1" x14ac:dyDescent="0.2">
      <c r="A27" s="214" t="s">
        <v>433</v>
      </c>
      <c r="B27" s="430" t="s">
        <v>585</v>
      </c>
      <c r="C27" s="430"/>
      <c r="D27" s="430"/>
      <c r="E27" s="430"/>
      <c r="F27" s="250"/>
    </row>
    <row r="28" spans="1:6" s="230" customFormat="1" ht="60" customHeight="1" x14ac:dyDescent="0.2">
      <c r="A28" s="214" t="s">
        <v>434</v>
      </c>
      <c r="B28" s="430" t="s">
        <v>585</v>
      </c>
      <c r="C28" s="430"/>
      <c r="D28" s="430"/>
      <c r="E28" s="430"/>
      <c r="F28" s="250"/>
    </row>
    <row r="29" spans="1:6" s="230" customFormat="1" x14ac:dyDescent="0.2">
      <c r="A29" s="52"/>
      <c r="B29" s="244"/>
      <c r="F29" s="250"/>
    </row>
    <row r="30" spans="1:6" s="249" customFormat="1" ht="15" customHeight="1" x14ac:dyDescent="0.2">
      <c r="A30" s="245" t="s">
        <v>421</v>
      </c>
      <c r="B30" s="246" t="s">
        <v>176</v>
      </c>
      <c r="C30" s="431" t="str">
        <f>UPPER(Mudel!D117)</f>
        <v>NOORI KAASATAKSE OTSUSTETEGEMISE PROTSESSI</v>
      </c>
      <c r="D30" s="431"/>
      <c r="E30" s="431"/>
      <c r="F30" s="248"/>
    </row>
    <row r="31" spans="1:6" s="230" customFormat="1" x14ac:dyDescent="0.2">
      <c r="A31" s="239"/>
      <c r="B31" s="240" t="s">
        <v>423</v>
      </c>
      <c r="C31" s="362" t="s">
        <v>424</v>
      </c>
      <c r="D31" s="478" t="s">
        <v>425</v>
      </c>
      <c r="E31" s="478"/>
      <c r="F31" s="250"/>
    </row>
    <row r="32" spans="1:6" s="230" customFormat="1" ht="57" customHeight="1" x14ac:dyDescent="0.2">
      <c r="A32" s="491" t="s">
        <v>422</v>
      </c>
      <c r="B32" s="241" t="s">
        <v>178</v>
      </c>
      <c r="C32" s="353" t="str">
        <f>Mudel!F118</f>
        <v>Noored on kaasatud KOV noorsootöö tegevuste ja rahastamise kavandamisse ja kujundamisse</v>
      </c>
      <c r="D32" s="434" t="str">
        <f>Mudel!G119</f>
        <v>Indikaator on täidetud, kui noortele pakutakse igal aastal kaasarääkimise võimalusi noorsootöö eelarvestamise protsessis (nt volikogu, linna- või vallavalitsuse komisjonides osalemine, osaluskogude, noortevolikogu kaudu kaasamine).</v>
      </c>
      <c r="E32" s="434"/>
      <c r="F32" s="250"/>
    </row>
    <row r="33" spans="1:6" s="230" customFormat="1" ht="56.25" customHeight="1" x14ac:dyDescent="0.2">
      <c r="A33" s="491"/>
      <c r="B33" s="242" t="s">
        <v>181</v>
      </c>
      <c r="C33" s="353" t="str">
        <f>Mudel!F120</f>
        <v>KOV (noortepoliitika toimealade ülesannetega) ametnikud oskavad kaasata noori ja noorsootöötajaid ning valdavad sobivaid meetodeid</v>
      </c>
      <c r="D33" s="434" t="str">
        <f>Mudel!G121</f>
        <v>Indikaator on täidetud, kui KOV (noortepoliitika toimealade ülesannetega) ametnikud oskavad noori kaasata ja valdavad sobivaid meetodeid. Indikaator põhineb kvaliteedihindamise läbiviijate hinnangul.</v>
      </c>
      <c r="E33" s="434"/>
      <c r="F33" s="250"/>
    </row>
    <row r="34" spans="1:6" s="230" customFormat="1" ht="45" x14ac:dyDescent="0.2">
      <c r="A34" s="491"/>
      <c r="B34" s="242" t="s">
        <v>184</v>
      </c>
      <c r="C34" s="353" t="str">
        <f>Mudel!F122</f>
        <v>Noortega konsulteeritakse järjepidevalt kõikidel noortepoliitika toimealadel (noorsootöö, hariduspoliitika, tööhõivepoliitika, tervisepoliitika, kultuuripoliitika, sotsiaalpoliitika, perepoliitika, kuriteoennetuspoliitika, keskkonna ja riigikaitse valdkond jt)</v>
      </c>
      <c r="D34" s="434" t="str">
        <f>Mudel!G123</f>
        <v>Indikaator on täidetud, kui noorte arvamuse küsimine poliitika kujundamise, teostamise ja hindamise protsessis on kujunenud normiks (nt noortevolikogu kaudu või mõnel muul kaasamismeetodil).</v>
      </c>
      <c r="E34" s="434"/>
      <c r="F34" s="250"/>
    </row>
    <row r="35" spans="1:6" s="230" customFormat="1" ht="45" customHeight="1" x14ac:dyDescent="0.2">
      <c r="A35" s="491"/>
      <c r="B35" s="242" t="s">
        <v>187</v>
      </c>
      <c r="C35" s="353" t="str">
        <f>Mudel!F124</f>
        <v>Eksisteerib läbimõeldud kord osalejate ja kaasajate tunnustamiseks (nt preemiad, tiitlid, tänukirjad, üritused, meediakajastus jt)</v>
      </c>
      <c r="D35" s="434" t="str">
        <f>Mudel!G125</f>
        <v>Indikaator on täidetud, kui osalejate ja kaasamise tunnustamine toimub regulaarselt läbimõeldud korra alusel, näiteks antakse preemiaid, tiitleid, tänukirju. Antud indikaator käsitleb kitsalt osalemist/kaasamist (nt osalevate noorte ja neid kaasavate isikute tunnustamine). Indikaator ei käsitle mitteformaalse õppimise tunnustamist laiemalt (see on kaetud indikaator 1.4.1 all).</v>
      </c>
      <c r="E35" s="434"/>
      <c r="F35" s="250"/>
    </row>
    <row r="36" spans="1:6" s="230" customFormat="1" ht="33.75" x14ac:dyDescent="0.2">
      <c r="A36" s="491"/>
      <c r="B36" s="242" t="s">
        <v>190</v>
      </c>
      <c r="C36" s="353" t="str">
        <f>Mudel!F126</f>
        <v>Eri siht- ja vanuserühmadesse kuuluvate noorte (sh väiksemate võimalustega noorte, töötavate noorte, töötute noorte, noorte lapsevanemate jt) jaoks on loodud sobivad osalemisvõimalused</v>
      </c>
      <c r="D36" s="434" t="str">
        <f>Mudel!G127</f>
        <v>Indikaator on täidetud, kui osalemisvõimaluste loomisel on arvestatud noorte eri siht- ja vanuserühmadega ning kõikidele on loodud sobivad võimalused kaasamises osalemiseks.</v>
      </c>
      <c r="E36" s="434"/>
      <c r="F36" s="250"/>
    </row>
    <row r="37" spans="1:6" s="230" customFormat="1" x14ac:dyDescent="0.2">
      <c r="A37" s="214" t="s">
        <v>431</v>
      </c>
      <c r="B37" s="243">
        <v>4</v>
      </c>
      <c r="C37" s="475" t="str">
        <f>IF(B37=4,$C$6,IF(B37=3,$C$7,IF(B37=2,$C$8,IF(B37=1,$C$9,""))))</f>
        <v>KOV territooriumil tehtav noorsootöö vastab täielikult kirjeldatud olukorrale</v>
      </c>
      <c r="D37" s="475"/>
      <c r="E37" s="475"/>
      <c r="F37" s="250"/>
    </row>
    <row r="38" spans="1:6" s="230" customFormat="1" ht="60" customHeight="1" x14ac:dyDescent="0.2">
      <c r="A38" s="214" t="s">
        <v>432</v>
      </c>
      <c r="B38" s="430" t="s">
        <v>572</v>
      </c>
      <c r="C38" s="430"/>
      <c r="D38" s="430"/>
      <c r="E38" s="430"/>
      <c r="F38" s="250"/>
    </row>
    <row r="39" spans="1:6" s="230" customFormat="1" ht="60" customHeight="1" x14ac:dyDescent="0.2">
      <c r="A39" s="214" t="s">
        <v>433</v>
      </c>
      <c r="B39" s="430" t="s">
        <v>572</v>
      </c>
      <c r="C39" s="430"/>
      <c r="D39" s="430"/>
      <c r="E39" s="430"/>
      <c r="F39" s="250"/>
    </row>
    <row r="40" spans="1:6" s="230" customFormat="1" ht="60" customHeight="1" x14ac:dyDescent="0.2">
      <c r="A40" s="214" t="s">
        <v>434</v>
      </c>
      <c r="B40" s="430" t="s">
        <v>586</v>
      </c>
      <c r="C40" s="430"/>
      <c r="D40" s="430"/>
      <c r="E40" s="430"/>
      <c r="F40" s="250"/>
    </row>
    <row r="41" spans="1:6" s="230" customFormat="1" x14ac:dyDescent="0.2">
      <c r="A41" s="52"/>
      <c r="B41" s="244"/>
      <c r="F41" s="250"/>
    </row>
    <row r="42" spans="1:6" s="249" customFormat="1" ht="15" customHeight="1" x14ac:dyDescent="0.2">
      <c r="A42" s="245" t="s">
        <v>421</v>
      </c>
      <c r="B42" s="246" t="s">
        <v>193</v>
      </c>
      <c r="C42" s="431" t="str">
        <f>UPPER(Mudel!D129)</f>
        <v>OLEMAS ON PROFESSIONAALSED JA MOTIVEERITUD NOORSOOTÖÖTAJAD</v>
      </c>
      <c r="D42" s="431"/>
      <c r="E42" s="431"/>
      <c r="F42" s="248"/>
    </row>
    <row r="43" spans="1:6" s="230" customFormat="1" x14ac:dyDescent="0.2">
      <c r="A43" s="239"/>
      <c r="B43" s="240" t="s">
        <v>423</v>
      </c>
      <c r="C43" s="362" t="s">
        <v>424</v>
      </c>
      <c r="D43" s="478" t="s">
        <v>425</v>
      </c>
      <c r="E43" s="478"/>
      <c r="F43" s="250"/>
    </row>
    <row r="44" spans="1:6" s="230" customFormat="1" ht="45.75" customHeight="1" x14ac:dyDescent="0.2">
      <c r="A44" s="493" t="s">
        <v>422</v>
      </c>
      <c r="B44" s="241" t="s">
        <v>195</v>
      </c>
      <c r="C44" s="353" t="str">
        <f>Mudel!F130</f>
        <v>KOV-is töötavad kvalifitseeritud (noorsootöö erialade kõrghariduse ja/või noorsootöötaja kutsetunnistusega) noorsootöö spetsialistid</v>
      </c>
      <c r="D44" s="434" t="str">
        <f>Mudel!G131</f>
        <v>Indikaator on täidetud, kuid KOV-is töötavad kvalifitseeritud noorsootöö spetsialistid</v>
      </c>
      <c r="E44" s="434"/>
      <c r="F44" s="250"/>
    </row>
    <row r="45" spans="1:6" s="230" customFormat="1" ht="22.5" x14ac:dyDescent="0.2">
      <c r="A45" s="494"/>
      <c r="B45" s="242" t="s">
        <v>198</v>
      </c>
      <c r="C45" s="353" t="str">
        <f>Mudel!F132</f>
        <v>Noorsootöötajad (sh noorsootööd teostavad vabatahtlikud) täidavad seadusest tulenevaid nõudeid</v>
      </c>
      <c r="D45" s="434" t="str">
        <f>Mudel!G133</f>
        <v>Indikaator on täidetud, kui olemas on noorsootöötajad või vabatahtlikud, kes täidavad noorsootöö seadusest muudest õigusaktidest tulenevaid nõudeid.</v>
      </c>
      <c r="E45" s="434"/>
      <c r="F45" s="250"/>
    </row>
    <row r="46" spans="1:6" s="230" customFormat="1" ht="67.5" x14ac:dyDescent="0.2">
      <c r="A46" s="494"/>
      <c r="B46" s="241" t="s">
        <v>201</v>
      </c>
      <c r="C46" s="353" t="str">
        <f>Mudel!F134</f>
        <v>Noorsootöötajad (sh noorsootööd teostavad vabatahtlikud) täidavad noorsootöötaja kutsestandardist tulenevaid ja muid tegevuse ohutusega seotud nõuded (nt noorte- ja projektlaagri juhataja ning kasvataja kvalifikatsiooninõudeid, suurema riskiga tegevuste puhul tegevuse ohutustehnika ja esmaabinõudeid, Euroopa Noorte Info ja Nõustamise Agentuuri Eryica nõudeid)</v>
      </c>
      <c r="D46" s="434" t="str">
        <f>Mudel!G135</f>
        <v>Indikaator on täidetud, kui noorsootöötajad täidavad kutsestandardist tulenevaid ning muid tegevuse ohutusega seotud nõudeid.</v>
      </c>
      <c r="E46" s="434"/>
      <c r="F46" s="250"/>
    </row>
    <row r="47" spans="1:6" s="230" customFormat="1" ht="33.75" x14ac:dyDescent="0.2">
      <c r="A47" s="494"/>
      <c r="B47" s="241" t="s">
        <v>204</v>
      </c>
      <c r="C47" s="353" t="str">
        <f>Mudel!F136</f>
        <v>Noorsootöötajad (sh vabatahtlik noorsootöö personal) täiendavad end järjepidevalt erialakursustel ja täienduskoolitustel. KOV-l on läbimõeldud koolituskord</v>
      </c>
      <c r="D47" s="434" t="str">
        <f>Mudel!G137</f>
        <v>Indikaator on täidetud, kui KOV-l on noorsootöötajate jaoks läbimõeldud koolituskord ja noorsootöötajad osalevad selle alusel järjepidevalt erialakursustel ja täienduskoolitustel.</v>
      </c>
      <c r="E47" s="434"/>
      <c r="F47" s="250"/>
    </row>
    <row r="48" spans="1:6" s="230" customFormat="1" ht="33.75" x14ac:dyDescent="0.2">
      <c r="A48" s="494"/>
      <c r="B48" s="241" t="s">
        <v>207</v>
      </c>
      <c r="C48" s="353" t="str">
        <f>Mudel!F138</f>
        <v>KOV tunnustab regulaarselt noorsootöötajaid tehtud noorsootöö heade tulemuste eest (preemiad, tiitlid, tänukirjad, üritused, meediakajastus)</v>
      </c>
      <c r="D48" s="434" t="str">
        <f>Mudel!G139</f>
        <v>Indikaator on täidetud, kui noorsootöötajaid regulaarselt tunnustatakse (vähemalt kord aastas). Tavaliselt on selleks silmapaistev tegu või tulemus noorsootöö valdkonnas.</v>
      </c>
      <c r="E48" s="434"/>
      <c r="F48" s="250"/>
    </row>
    <row r="49" spans="1:6" s="230" customFormat="1" ht="22.5" x14ac:dyDescent="0.2">
      <c r="A49" s="494"/>
      <c r="B49" s="363" t="s">
        <v>210</v>
      </c>
      <c r="C49" s="353" t="str">
        <f>Mudel!F140</f>
        <v>Noorsootöötajatele on loodud võimalused KOV-ide vaheliseks koostööks</v>
      </c>
      <c r="D49" s="434" t="str">
        <f>Mudel!G141</f>
        <v>Indikaator on täidetud, kui KOV soodustab oma noorsootöötajate koostööd teiste omavalitsustega (nt tehakse ühiseid projektitaotlusi).</v>
      </c>
      <c r="E49" s="434"/>
      <c r="F49" s="250"/>
    </row>
    <row r="50" spans="1:6" s="230" customFormat="1" x14ac:dyDescent="0.2">
      <c r="A50" s="494"/>
      <c r="B50" s="496" t="s">
        <v>426</v>
      </c>
      <c r="C50" s="496"/>
      <c r="D50" s="496"/>
      <c r="E50" s="496"/>
      <c r="F50" s="250"/>
    </row>
    <row r="51" spans="1:6" s="230" customFormat="1" x14ac:dyDescent="0.2">
      <c r="A51" s="494"/>
      <c r="B51" s="241" t="s">
        <v>213</v>
      </c>
      <c r="C51" s="356" t="str">
        <f>Mudel!F142</f>
        <v>Noorsootöötajad mõistavad oma tegevuse õpiväljundit</v>
      </c>
      <c r="D51" s="358" t="str">
        <f>'2_tulemusindikaatorid'!G26</f>
        <v>Noorsoo-töötajad</v>
      </c>
      <c r="E51" s="358" t="str">
        <f>'2_tulemusindikaatorid'!L26</f>
        <v>jah</v>
      </c>
      <c r="F51" s="250"/>
    </row>
    <row r="52" spans="1:6" s="230" customFormat="1" x14ac:dyDescent="0.2">
      <c r="A52" s="494"/>
      <c r="B52" s="363" t="s">
        <v>216</v>
      </c>
      <c r="C52" s="356" t="str">
        <f>Mudel!F144</f>
        <v>Noorsootöötajate tunnustus on nende jaoks motiveeriv</v>
      </c>
      <c r="D52" s="358" t="str">
        <f>'2_tulemusindikaatorid'!G28</f>
        <v>Noorsoo-töötajad</v>
      </c>
      <c r="E52" s="358" t="str">
        <f>'2_tulemusindikaatorid'!L28</f>
        <v>ei</v>
      </c>
      <c r="F52" s="250"/>
    </row>
    <row r="53" spans="1:6" s="230" customFormat="1" x14ac:dyDescent="0.2">
      <c r="A53" s="494"/>
      <c r="B53" s="363" t="s">
        <v>219</v>
      </c>
      <c r="C53" s="356" t="str">
        <f>Mudel!F146</f>
        <v>Noorsootöötajatele on tagatud professionaalne tugi ja nõustamine</v>
      </c>
      <c r="D53" s="358" t="s">
        <v>368</v>
      </c>
      <c r="E53" s="358" t="str">
        <f>'2_tulemusindikaatorid'!L30</f>
        <v>ei</v>
      </c>
      <c r="F53" s="250"/>
    </row>
    <row r="54" spans="1:6" s="230" customFormat="1" ht="22.5" x14ac:dyDescent="0.2">
      <c r="A54" s="495"/>
      <c r="B54" s="363" t="s">
        <v>222</v>
      </c>
      <c r="C54" s="356" t="str">
        <f>Mudel!F148</f>
        <v>KOV on kehtestanud noorsootöötajatele motiveeriva palga- või puhkusesüsteemi</v>
      </c>
      <c r="D54" s="358" t="s">
        <v>368</v>
      </c>
      <c r="E54" s="358" t="str">
        <f>'2_tulemusindikaatorid'!L32</f>
        <v>ei</v>
      </c>
      <c r="F54" s="250"/>
    </row>
    <row r="55" spans="1:6" s="230" customFormat="1" x14ac:dyDescent="0.2">
      <c r="A55" s="214" t="s">
        <v>431</v>
      </c>
      <c r="B55" s="243">
        <v>4</v>
      </c>
      <c r="C55" s="475" t="str">
        <f>IF(B55=4,$C$6,IF(B55=3,$C$7,IF(B55=2,$C$8,IF(B55=1,$C$9,""))))</f>
        <v>KOV territooriumil tehtav noorsootöö vastab täielikult kirjeldatud olukorrale</v>
      </c>
      <c r="D55" s="475"/>
      <c r="E55" s="475"/>
      <c r="F55" s="250"/>
    </row>
    <row r="56" spans="1:6" s="230" customFormat="1" ht="60" customHeight="1" x14ac:dyDescent="0.2">
      <c r="A56" s="214" t="s">
        <v>432</v>
      </c>
      <c r="B56" s="430" t="s">
        <v>585</v>
      </c>
      <c r="C56" s="430"/>
      <c r="D56" s="430"/>
      <c r="E56" s="430"/>
      <c r="F56" s="250"/>
    </row>
    <row r="57" spans="1:6" s="230" customFormat="1" ht="60" customHeight="1" x14ac:dyDescent="0.2">
      <c r="A57" s="214" t="s">
        <v>433</v>
      </c>
      <c r="B57" s="430" t="s">
        <v>585</v>
      </c>
      <c r="C57" s="430"/>
      <c r="D57" s="430"/>
      <c r="E57" s="430"/>
      <c r="F57" s="250"/>
    </row>
    <row r="58" spans="1:6" s="230" customFormat="1" ht="60" customHeight="1" x14ac:dyDescent="0.2">
      <c r="A58" s="214" t="s">
        <v>434</v>
      </c>
      <c r="B58" s="430" t="s">
        <v>585</v>
      </c>
      <c r="C58" s="430"/>
      <c r="D58" s="430"/>
      <c r="E58" s="430"/>
      <c r="F58" s="250"/>
    </row>
    <row r="59" spans="1:6" s="230" customFormat="1" x14ac:dyDescent="0.2">
      <c r="A59" s="52"/>
      <c r="B59" s="244"/>
      <c r="F59" s="250"/>
    </row>
    <row r="60" spans="1:6" s="230" customFormat="1" ht="15.75" customHeight="1" x14ac:dyDescent="0.2">
      <c r="A60" s="245" t="s">
        <v>421</v>
      </c>
      <c r="B60" s="246" t="s">
        <v>225</v>
      </c>
      <c r="C60" s="431" t="str">
        <f>UPPER(Mudel!D153)</f>
        <v>NOORSOOTÖÖD PAKKUVAD ASUTUSED ON NOORTELE LIGIPÄÄSETAVAD JA HÄSTI VARUSTATUD</v>
      </c>
      <c r="D60" s="431"/>
      <c r="E60" s="431"/>
      <c r="F60" s="250"/>
    </row>
    <row r="61" spans="1:6" s="230" customFormat="1" x14ac:dyDescent="0.2">
      <c r="A61" s="239"/>
      <c r="B61" s="240" t="s">
        <v>423</v>
      </c>
      <c r="C61" s="362" t="s">
        <v>424</v>
      </c>
      <c r="D61" s="478" t="s">
        <v>425</v>
      </c>
      <c r="E61" s="478"/>
      <c r="F61" s="250"/>
    </row>
    <row r="62" spans="1:6" s="230" customFormat="1" ht="47.25" customHeight="1" x14ac:dyDescent="0.2">
      <c r="A62" s="491" t="s">
        <v>422</v>
      </c>
      <c r="B62" s="241" t="s">
        <v>227</v>
      </c>
      <c r="C62" s="353" t="str">
        <f>Mudel!F154</f>
        <v>Noorsootööd pakkuvad asutused paiknevad mõistlikul kaugusel noore elukohast</v>
      </c>
      <c r="D62" s="434" t="str">
        <f>Mudel!G155</f>
        <v>Indikaator on täidetud, kui noorsootöö pakkuvad asutused (st asutused, kus tehakse noorsootööd) asuvad noortele piisavalt lähedal, st et noorel on võimalik noorsootöö asutusse jõuda vähem kui 30 minutiga (võib tähendada ka transpordivahendite kasutamist).</v>
      </c>
      <c r="E62" s="434"/>
      <c r="F62" s="250"/>
    </row>
    <row r="63" spans="1:6" s="230" customFormat="1" ht="37.5" customHeight="1" x14ac:dyDescent="0.2">
      <c r="A63" s="491"/>
      <c r="B63" s="241" t="s">
        <v>230</v>
      </c>
      <c r="C63" s="360" t="str">
        <f>Mudel!F156</f>
        <v>Noorsootööd pakkuvatele asutustele on juurdepääs tagatud ka erivajadustega noortele</v>
      </c>
      <c r="D63" s="497" t="str">
        <f>Mudel!G157</f>
        <v>Indikaator on täidetud, kui noorsootööd pakkuvatele asutustele on ligipääs tagatud ka erivajadustega noortele (sh ligipääs füüsilise puudega noortele, kohandatud tegevused (haridusliku) erivajadusega noortele jne).</v>
      </c>
      <c r="E63" s="497"/>
      <c r="F63" s="250"/>
    </row>
    <row r="64" spans="1:6" s="230" customFormat="1" ht="37.5" customHeight="1" x14ac:dyDescent="0.2">
      <c r="A64" s="491"/>
      <c r="B64" s="241" t="s">
        <v>233</v>
      </c>
      <c r="C64" s="360" t="str">
        <f>Mudel!F158</f>
        <v>KOV on arvestanud transpordikorralduses noorsootööd pakkuvate asutuste asukohtade ja lahtiolekuaegadega</v>
      </c>
      <c r="D64" s="497" t="str">
        <f>Mudel!G159</f>
        <v>Indikaator on täidetud, kui KOV on arvestanud transpordikorralduses noorsootööd pakkuvate asutustega, et kaugemal elavatel noortel oleks võimalik samuti noorsootöös osaleda.</v>
      </c>
      <c r="E64" s="497"/>
      <c r="F64" s="250"/>
    </row>
    <row r="65" spans="1:6" s="230" customFormat="1" x14ac:dyDescent="0.2">
      <c r="A65" s="491"/>
      <c r="B65" s="498" t="s">
        <v>426</v>
      </c>
      <c r="C65" s="498"/>
      <c r="D65" s="498"/>
      <c r="E65" s="498"/>
      <c r="F65" s="250"/>
    </row>
    <row r="66" spans="1:6" s="230" customFormat="1" x14ac:dyDescent="0.2">
      <c r="A66" s="491"/>
      <c r="B66" s="499" t="s">
        <v>236</v>
      </c>
      <c r="C66" s="453" t="str">
        <f>Mudel!F160</f>
        <v>Noorsootööd pakkuvad asutused on avatud noortele sobival ajal</v>
      </c>
      <c r="D66" s="247" t="str">
        <f>'2_tulemusindikaatorid'!G34</f>
        <v>7-12. a</v>
      </c>
      <c r="E66" s="247" t="str">
        <f>'2_tulemusindikaatorid'!L34</f>
        <v>jah</v>
      </c>
      <c r="F66" s="250"/>
    </row>
    <row r="67" spans="1:6" s="230" customFormat="1" x14ac:dyDescent="0.2">
      <c r="A67" s="491"/>
      <c r="B67" s="499"/>
      <c r="C67" s="453"/>
      <c r="D67" s="247" t="str">
        <f>'2_tulemusindikaatorid'!G35</f>
        <v>13-19. a</v>
      </c>
      <c r="E67" s="247" t="str">
        <f>'2_tulemusindikaatorid'!L35</f>
        <v>ei</v>
      </c>
      <c r="F67" s="250"/>
    </row>
    <row r="68" spans="1:6" s="230" customFormat="1" x14ac:dyDescent="0.2">
      <c r="A68" s="491"/>
      <c r="B68" s="499"/>
      <c r="C68" s="453"/>
      <c r="D68" s="247" t="str">
        <f>'2_tulemusindikaatorid'!G36</f>
        <v>20-26. a</v>
      </c>
      <c r="E68" s="247" t="str">
        <f>'2_tulemusindikaatorid'!L36</f>
        <v>jah</v>
      </c>
      <c r="F68" s="250"/>
    </row>
    <row r="69" spans="1:6" s="230" customFormat="1" ht="15.75" customHeight="1" x14ac:dyDescent="0.2">
      <c r="A69" s="491"/>
      <c r="B69" s="499" t="s">
        <v>239</v>
      </c>
      <c r="C69" s="445" t="str">
        <f>Mudel!F162</f>
        <v>Noorte tagasiside noorsootöö tegevuskohtade asukoha sobivusele on kõrge (vähemalt 80% on rahul).</v>
      </c>
      <c r="D69" s="247" t="str">
        <f>'2_tulemusindikaatorid'!G40</f>
        <v>7-12. a</v>
      </c>
      <c r="E69" s="247" t="str">
        <f>'2_tulemusindikaatorid'!L37</f>
        <v>jah</v>
      </c>
      <c r="F69" s="250"/>
    </row>
    <row r="70" spans="1:6" s="230" customFormat="1" ht="18" customHeight="1" x14ac:dyDescent="0.2">
      <c r="A70" s="491"/>
      <c r="B70" s="499"/>
      <c r="C70" s="422"/>
      <c r="D70" s="247" t="str">
        <f>'2_tulemusindikaatorid'!G41</f>
        <v>13-19. a</v>
      </c>
      <c r="E70" s="247" t="str">
        <f>'2_tulemusindikaatorid'!L38</f>
        <v>ei</v>
      </c>
      <c r="F70" s="250"/>
    </row>
    <row r="71" spans="1:6" s="230" customFormat="1" ht="19.5" customHeight="1" x14ac:dyDescent="0.2">
      <c r="A71" s="491"/>
      <c r="B71" s="499"/>
      <c r="C71" s="422"/>
      <c r="D71" s="247" t="str">
        <f>'2_tulemusindikaatorid'!G42</f>
        <v>20-26. a</v>
      </c>
      <c r="E71" s="247" t="str">
        <f>'2_tulemusindikaatorid'!L39</f>
        <v>jah</v>
      </c>
      <c r="F71" s="250"/>
    </row>
    <row r="72" spans="1:6" s="230" customFormat="1" ht="19.5" customHeight="1" x14ac:dyDescent="0.2">
      <c r="A72" s="491"/>
      <c r="B72" s="499" t="s">
        <v>242</v>
      </c>
      <c r="C72" s="456" t="str">
        <f>Mudel!F164</f>
        <v>Noorte hinnang noorsootöö asutuste varustatusele töövahenditega on kõrge (huvikoolid, huvitegevus koolides, avatud noortekeskused, vähemalt 90%).</v>
      </c>
      <c r="D72" s="247" t="str">
        <f>'2_tulemusindikaatorid'!G40</f>
        <v>7-12. a</v>
      </c>
      <c r="E72" s="247" t="str">
        <f>'2_tulemusindikaatorid'!L40</f>
        <v>jah</v>
      </c>
      <c r="F72" s="250"/>
    </row>
    <row r="73" spans="1:6" s="230" customFormat="1" ht="19.5" customHeight="1" x14ac:dyDescent="0.2">
      <c r="A73" s="491"/>
      <c r="B73" s="499"/>
      <c r="C73" s="456"/>
      <c r="D73" s="247" t="str">
        <f>'2_tulemusindikaatorid'!G41</f>
        <v>13-19. a</v>
      </c>
      <c r="E73" s="247" t="str">
        <f>'2_tulemusindikaatorid'!L41</f>
        <v>ei</v>
      </c>
      <c r="F73" s="250"/>
    </row>
    <row r="74" spans="1:6" s="230" customFormat="1" x14ac:dyDescent="0.2">
      <c r="A74" s="491"/>
      <c r="B74" s="499"/>
      <c r="C74" s="456"/>
      <c r="D74" s="247" t="str">
        <f>'2_tulemusindikaatorid'!G42</f>
        <v>20-26. a</v>
      </c>
      <c r="E74" s="247" t="str">
        <f>'2_tulemusindikaatorid'!L42</f>
        <v/>
      </c>
      <c r="F74" s="250"/>
    </row>
    <row r="75" spans="1:6" s="230" customFormat="1" x14ac:dyDescent="0.2">
      <c r="A75" s="214" t="s">
        <v>431</v>
      </c>
      <c r="B75" s="243">
        <v>4</v>
      </c>
      <c r="C75" s="475" t="str">
        <f>IF(B75=4,$C$6,IF(B75=3,$C$7,IF(B75=2,$C$8,IF(B75=1,$C$9,""))))</f>
        <v>KOV territooriumil tehtav noorsootöö vastab täielikult kirjeldatud olukorrale</v>
      </c>
      <c r="D75" s="475"/>
      <c r="E75" s="475"/>
      <c r="F75" s="250"/>
    </row>
    <row r="76" spans="1:6" s="230" customFormat="1" ht="60" customHeight="1" x14ac:dyDescent="0.2">
      <c r="A76" s="214" t="s">
        <v>432</v>
      </c>
      <c r="B76" s="430" t="s">
        <v>592</v>
      </c>
      <c r="C76" s="430"/>
      <c r="D76" s="430"/>
      <c r="E76" s="430"/>
      <c r="F76" s="250"/>
    </row>
    <row r="77" spans="1:6" s="230" customFormat="1" ht="60" customHeight="1" x14ac:dyDescent="0.2">
      <c r="A77" s="214" t="s">
        <v>433</v>
      </c>
      <c r="B77" s="430" t="s">
        <v>587</v>
      </c>
      <c r="C77" s="430"/>
      <c r="D77" s="430"/>
      <c r="E77" s="430"/>
      <c r="F77" s="250"/>
    </row>
    <row r="78" spans="1:6" s="230" customFormat="1" ht="60" customHeight="1" x14ac:dyDescent="0.2">
      <c r="A78" s="214" t="s">
        <v>434</v>
      </c>
      <c r="B78" s="485" t="s">
        <v>591</v>
      </c>
      <c r="C78" s="485"/>
      <c r="D78" s="485"/>
      <c r="E78" s="485"/>
      <c r="F78" s="250"/>
    </row>
    <row r="79" spans="1:6" s="230" customFormat="1" x14ac:dyDescent="0.2">
      <c r="A79" s="52"/>
      <c r="B79" s="244"/>
      <c r="F79" s="250"/>
    </row>
    <row r="80" spans="1:6" s="230" customFormat="1" ht="13.5" customHeight="1" x14ac:dyDescent="0.2">
      <c r="A80" s="245" t="s">
        <v>421</v>
      </c>
      <c r="B80" s="246" t="s">
        <v>245</v>
      </c>
      <c r="C80" s="500" t="str">
        <f>UPPER(Mudel!D167)</f>
        <v>TOIMUB KAASAEGSETE JA UUENDUSLIKE MEETODITE JA KESKKONDADE RAKENDAMINE NOORSOOTÖÖS</v>
      </c>
      <c r="D80" s="501"/>
      <c r="E80" s="502"/>
      <c r="F80" s="250"/>
    </row>
    <row r="81" spans="1:6" s="230" customFormat="1" x14ac:dyDescent="0.2">
      <c r="A81" s="239"/>
      <c r="B81" s="240" t="s">
        <v>423</v>
      </c>
      <c r="C81" s="362" t="s">
        <v>424</v>
      </c>
      <c r="D81" s="478" t="s">
        <v>425</v>
      </c>
      <c r="E81" s="478"/>
      <c r="F81" s="250"/>
    </row>
    <row r="82" spans="1:6" s="230" customFormat="1" ht="38.25" customHeight="1" x14ac:dyDescent="0.2">
      <c r="A82" s="491" t="s">
        <v>422</v>
      </c>
      <c r="B82" s="241" t="s">
        <v>247</v>
      </c>
      <c r="C82" s="353" t="str">
        <f>Mudel!F168</f>
        <v>KOV arendab nüüdisaegseid ja uuenduslikke keskkondi noorsootöö jaoks</v>
      </c>
      <c r="D82" s="434" t="str">
        <f>Mudel!G169</f>
        <v>Indikaator on täidetud, kui KOV oma tegevuses kasutab regulaarselt uudseid lähenemisi noorsootöö läbiviimiseks (nt linnaruumi kavandamisel arvestatakse, et planeering soodustaks põlvkondade- ja noortevahelist läbikäimist).</v>
      </c>
      <c r="E82" s="434"/>
      <c r="F82" s="250"/>
    </row>
    <row r="83" spans="1:6" s="230" customFormat="1" ht="46.5" customHeight="1" x14ac:dyDescent="0.2">
      <c r="A83" s="491"/>
      <c r="B83" s="242" t="s">
        <v>250</v>
      </c>
      <c r="C83" s="353" t="str">
        <f>Mudel!F170</f>
        <v>KOV soodustab uuenduslike ja kaasaegsete noorsootöö meetodite kasutuselevõttu</v>
      </c>
      <c r="D83" s="434" t="str">
        <f>Mudel!G171</f>
        <v>Indikaator on täidetud, kui KOV soodustab uuenduslike ja kaasaegsete noorsootöö meetodite kasutuselevõttu - saadab noorsootöötajaid koolitustele, korraldab ümarlaudu meetodite vahetamiseks jms - ning viimase kolme aasta jooksul on kasutusele võetud mõni uus meetod.</v>
      </c>
      <c r="E83" s="434"/>
      <c r="F83" s="250"/>
    </row>
    <row r="84" spans="1:6" s="230" customFormat="1" x14ac:dyDescent="0.2">
      <c r="A84" s="214" t="s">
        <v>431</v>
      </c>
      <c r="B84" s="243">
        <v>4</v>
      </c>
      <c r="C84" s="475" t="str">
        <f>IF(B84=4,$C$6,IF(B84=3,$C$7,IF(B84=2,$C$8,IF(B84=1,$C$9,""))))</f>
        <v>KOV territooriumil tehtav noorsootöö vastab täielikult kirjeldatud olukorrale</v>
      </c>
      <c r="D84" s="475"/>
      <c r="E84" s="475"/>
      <c r="F84" s="250"/>
    </row>
    <row r="85" spans="1:6" s="230" customFormat="1" ht="60" customHeight="1" x14ac:dyDescent="0.2">
      <c r="A85" s="214" t="s">
        <v>432</v>
      </c>
      <c r="B85" s="430" t="s">
        <v>585</v>
      </c>
      <c r="C85" s="430"/>
      <c r="D85" s="430"/>
      <c r="E85" s="430"/>
      <c r="F85" s="250"/>
    </row>
    <row r="86" spans="1:6" s="230" customFormat="1" ht="60" customHeight="1" x14ac:dyDescent="0.2">
      <c r="A86" s="214" t="s">
        <v>433</v>
      </c>
      <c r="B86" s="430" t="s">
        <v>585</v>
      </c>
      <c r="C86" s="430"/>
      <c r="D86" s="430"/>
      <c r="E86" s="430"/>
      <c r="F86" s="250"/>
    </row>
    <row r="87" spans="1:6" s="230" customFormat="1" ht="60" customHeight="1" x14ac:dyDescent="0.2">
      <c r="A87" s="214" t="s">
        <v>434</v>
      </c>
      <c r="B87" s="430" t="s">
        <v>585</v>
      </c>
      <c r="C87" s="430"/>
      <c r="D87" s="430"/>
      <c r="E87" s="430"/>
      <c r="F87" s="250"/>
    </row>
    <row r="88" spans="1:6" s="230" customFormat="1" x14ac:dyDescent="0.2">
      <c r="A88" s="52"/>
      <c r="B88" s="244"/>
      <c r="F88" s="250"/>
    </row>
    <row r="89" spans="1:6" s="230" customFormat="1" x14ac:dyDescent="0.2">
      <c r="A89" s="245" t="s">
        <v>421</v>
      </c>
      <c r="B89" s="246" t="s">
        <v>253</v>
      </c>
      <c r="C89" s="431" t="str">
        <f>UPPER(Mudel!D173)</f>
        <v>REGULAARSELT UURITAKSE NOORTE, SH NEET JA TÕRJUTUSRISKIS NOORTE VAJADUSI, HUVISID JA RAHULOLU NOORSOOTÖÖGA NING ANTAKSE JA KOGUTAKSE TAGASISIDET, SAADUD TEADMISI RAKENDATAKSE NOORTEPOLIITIKA KUJUNDAMISEL</v>
      </c>
      <c r="D89" s="431"/>
      <c r="E89" s="431"/>
      <c r="F89" s="250"/>
    </row>
    <row r="90" spans="1:6" s="230" customFormat="1" x14ac:dyDescent="0.2">
      <c r="A90" s="239"/>
      <c r="B90" s="240" t="s">
        <v>423</v>
      </c>
      <c r="C90" s="362" t="s">
        <v>424</v>
      </c>
      <c r="D90" s="474" t="s">
        <v>425</v>
      </c>
      <c r="E90" s="474"/>
      <c r="F90" s="250"/>
    </row>
    <row r="91" spans="1:6" s="230" customFormat="1" ht="33.75" x14ac:dyDescent="0.2">
      <c r="A91" s="491" t="s">
        <v>422</v>
      </c>
      <c r="B91" s="241" t="s">
        <v>255</v>
      </c>
      <c r="C91" s="353" t="str">
        <f>Mudel!F174</f>
        <v>Regulaarselt kogutakse andmeid noorte, sh NEET ja tõrjutusriskis noorte ja noorsootöö kohta (nt noorte osavõtu, töötajate, vabatahtlike, tegevuste tulemuste, juhendmaterjali jms kohta)</v>
      </c>
      <c r="D91" s="434" t="str">
        <f>Mudel!G175</f>
        <v>Indikaator on täidetud, kui regulaarselt kogutakse infot noortevaldkonna kohta (moodustunud on noorsootööd puudutava info andmebaas).</v>
      </c>
      <c r="E91" s="434"/>
      <c r="F91" s="250"/>
    </row>
    <row r="92" spans="1:6" s="230" customFormat="1" ht="33.75" customHeight="1" x14ac:dyDescent="0.2">
      <c r="A92" s="491"/>
      <c r="B92" s="242" t="s">
        <v>258</v>
      </c>
      <c r="C92" s="353" t="str">
        <f>Mudel!F176</f>
        <v>Regulaarselt tehakse uuringuid noorte, sh NEET ja tõrjutusriskis noorte vajaduste ja huvide kohta info kogumiseks</v>
      </c>
      <c r="D92" s="434" t="str">
        <f>Mudel!G177</f>
        <v>Indikaator on täidetud, kui regulaarselt tehakse uuringuid noorte vajaduste ja huvide kohta info kogumiseks (vähemalt kord aastas).</v>
      </c>
      <c r="E92" s="434"/>
      <c r="F92" s="250"/>
    </row>
    <row r="93" spans="1:6" s="230" customFormat="1" ht="33.75" customHeight="1" x14ac:dyDescent="0.2">
      <c r="A93" s="491"/>
      <c r="B93" s="241" t="s">
        <v>261</v>
      </c>
      <c r="C93" s="353" t="str">
        <f>Mudel!F178</f>
        <v>Regulaarselt uuritakse noorte rahulolu noorsootöö tegevuste/teenuste kvaliteediga</v>
      </c>
      <c r="D93" s="434" t="str">
        <f>Mudel!G179</f>
        <v>Indikaator on täidetud, kui noorte rahulolu noorsootöö tegevuste/teenuste kvaliteediga uuritakse regulaarselt (vähemalt kord aastas).</v>
      </c>
      <c r="E93" s="434"/>
      <c r="F93" s="250"/>
    </row>
    <row r="94" spans="1:6" s="230" customFormat="1" ht="52.5" customHeight="1" x14ac:dyDescent="0.2">
      <c r="A94" s="491"/>
      <c r="B94" s="241" t="s">
        <v>264</v>
      </c>
      <c r="C94" s="353" t="str">
        <f>Mudel!F180</f>
        <v>Kogutud andmeid noorte huvide, vajaduste ja rahulolu kohta analüüsitakse ning selle põhjal viiakse läbi parendustegevusi</v>
      </c>
      <c r="D94" s="434" t="str">
        <f>Mudel!G181</f>
        <v>Indikaator on täidetud, kui regulaarselt analüüsitakse kogutud infot noorte, nende huvide, vajaduste ja rahulolu kohta ning selle põhjal hinnatakse noorsootööd ning vajaduse korral tehakse parandusi (nt parandatakse teabe kättesaadavust, kaasatakse teatud valdkondades noori rohkem, koolitatakse noorsootöötajaid vms).</v>
      </c>
      <c r="E94" s="434"/>
      <c r="F94" s="250"/>
    </row>
    <row r="95" spans="1:6" s="230" customFormat="1" ht="48.75" customHeight="1" x14ac:dyDescent="0.2">
      <c r="A95" s="491"/>
      <c r="B95" s="241" t="s">
        <v>267</v>
      </c>
      <c r="C95" s="353" t="str">
        <f>Mudel!F182</f>
        <v>Noored saavad mõistliku aja jooksul tagasisidet nende ettepanekutega arvestamise/mittearvestamise kohta</v>
      </c>
      <c r="D95" s="453" t="str">
        <f>Mudel!G183</f>
        <v>Indikaator on täidetud, kui KOV-le ettepanekuid esitades saavad noored KOV-lt alati mõistliku aja jooksul tagasisidet selle kohta, kas ja mil määral esitatud ettepanekutega arvestati, milliseid otsuseid selle põhjal langetati, millised olid edasised tegevused, millised olid ettepanekut mittearvestamise põhjused.</v>
      </c>
      <c r="E95" s="453"/>
      <c r="F95" s="250"/>
    </row>
    <row r="96" spans="1:6" s="230" customFormat="1" ht="48.75" customHeight="1" x14ac:dyDescent="0.2">
      <c r="A96" s="491"/>
      <c r="B96" s="363" t="s">
        <v>270</v>
      </c>
      <c r="C96" s="356" t="str">
        <f>Mudel!F184</f>
        <v>Toimib teadmistepõhine noortepoliitika kujundamine</v>
      </c>
      <c r="D96" s="422" t="str">
        <f>Mudel!G185</f>
        <v>Indikaator on täidetud, kui noorte ja noorsootöö kohta kogutavaid andmeid kasutatakse regulaarselt noortepoliitika kujundamiseks ja eesmärkide seadmiseks</v>
      </c>
      <c r="E96" s="422"/>
      <c r="F96" s="250"/>
    </row>
    <row r="97" spans="1:6" s="230" customFormat="1" x14ac:dyDescent="0.2">
      <c r="A97" s="491"/>
      <c r="B97" s="496" t="s">
        <v>426</v>
      </c>
      <c r="C97" s="496"/>
      <c r="D97" s="496"/>
      <c r="E97" s="496"/>
      <c r="F97" s="250"/>
    </row>
    <row r="98" spans="1:6" s="230" customFormat="1" x14ac:dyDescent="0.2">
      <c r="A98" s="491"/>
      <c r="B98" s="499" t="s">
        <v>273</v>
      </c>
      <c r="C98" s="422" t="s">
        <v>274</v>
      </c>
      <c r="D98" s="358" t="str">
        <f>'2_tulemusindikaatorid'!G43</f>
        <v>13-19. a</v>
      </c>
      <c r="E98" s="358" t="str">
        <f>'2_tulemusindikaatorid'!L43</f>
        <v>ei</v>
      </c>
      <c r="F98" s="250"/>
    </row>
    <row r="99" spans="1:6" s="230" customFormat="1" x14ac:dyDescent="0.2">
      <c r="A99" s="491"/>
      <c r="B99" s="499"/>
      <c r="C99" s="422"/>
      <c r="D99" s="358" t="str">
        <f>'2_tulemusindikaatorid'!G44</f>
        <v>20-26. a</v>
      </c>
      <c r="E99" s="358" t="str">
        <f>'2_tulemusindikaatorid'!L44</f>
        <v/>
      </c>
      <c r="F99" s="250"/>
    </row>
    <row r="100" spans="1:6" s="230" customFormat="1" x14ac:dyDescent="0.2">
      <c r="A100" s="214" t="s">
        <v>431</v>
      </c>
      <c r="B100" s="243">
        <v>3</v>
      </c>
      <c r="C100" s="475" t="str">
        <f>IF(B100=4,$C$6,IF(B100=3,$C$7,IF(B100=2,$C$8,IF(B100=1,$C$9,""))))</f>
        <v>KOV territooriumil tehtav noorsootöö vastab kirjeldatud olukorrale suures osas (st vastab enamikele tingimustele)</v>
      </c>
      <c r="D100" s="475"/>
      <c r="E100" s="475"/>
      <c r="F100" s="250"/>
    </row>
    <row r="101" spans="1:6" s="230" customFormat="1" ht="71.45" customHeight="1" x14ac:dyDescent="0.2">
      <c r="A101" s="214" t="s">
        <v>432</v>
      </c>
      <c r="B101" s="430" t="s">
        <v>588</v>
      </c>
      <c r="C101" s="430"/>
      <c r="D101" s="430"/>
      <c r="E101" s="430"/>
      <c r="F101" s="250"/>
    </row>
    <row r="102" spans="1:6" s="230" customFormat="1" ht="60" customHeight="1" x14ac:dyDescent="0.2">
      <c r="A102" s="214" t="s">
        <v>433</v>
      </c>
      <c r="B102" s="430"/>
      <c r="C102" s="430"/>
      <c r="D102" s="430"/>
      <c r="E102" s="430"/>
      <c r="F102" s="250"/>
    </row>
    <row r="103" spans="1:6" s="230" customFormat="1" ht="60" customHeight="1" x14ac:dyDescent="0.2">
      <c r="A103" s="214" t="s">
        <v>434</v>
      </c>
      <c r="B103" s="430" t="s">
        <v>589</v>
      </c>
      <c r="C103" s="430"/>
      <c r="D103" s="430"/>
      <c r="E103" s="430"/>
      <c r="F103" s="250"/>
    </row>
    <row r="104" spans="1:6" x14ac:dyDescent="0.2">
      <c r="A104" s="36"/>
      <c r="B104" s="37"/>
      <c r="C104" s="227"/>
      <c r="D104" s="227"/>
      <c r="E104" s="227"/>
    </row>
    <row r="105" spans="1:6" x14ac:dyDescent="0.2">
      <c r="A105" s="36"/>
      <c r="B105" s="37"/>
      <c r="C105" s="227"/>
      <c r="D105" s="227"/>
      <c r="E105" s="227"/>
    </row>
    <row r="106" spans="1:6" x14ac:dyDescent="0.2">
      <c r="A106" s="36"/>
      <c r="B106" s="37"/>
      <c r="C106" s="227"/>
      <c r="D106" s="227"/>
      <c r="E106" s="227"/>
    </row>
    <row r="107" spans="1:6" x14ac:dyDescent="0.2">
      <c r="A107" s="36"/>
      <c r="B107" s="37"/>
      <c r="C107" s="227"/>
      <c r="D107" s="227"/>
      <c r="E107" s="227"/>
    </row>
    <row r="108" spans="1:6" x14ac:dyDescent="0.2">
      <c r="A108" s="36"/>
      <c r="B108" s="37"/>
      <c r="C108" s="227"/>
      <c r="D108" s="227"/>
      <c r="E108" s="227"/>
    </row>
    <row r="109" spans="1:6" x14ac:dyDescent="0.2">
      <c r="A109" s="36"/>
      <c r="B109" s="37"/>
      <c r="C109" s="227"/>
      <c r="D109" s="227"/>
      <c r="E109" s="227"/>
    </row>
    <row r="110" spans="1:6" x14ac:dyDescent="0.2">
      <c r="A110" s="36"/>
      <c r="B110" s="37"/>
      <c r="C110" s="227"/>
      <c r="D110" s="227"/>
      <c r="E110" s="227"/>
    </row>
    <row r="111" spans="1:6" x14ac:dyDescent="0.2">
      <c r="A111" s="36"/>
      <c r="B111" s="37"/>
      <c r="C111" s="227"/>
      <c r="D111" s="227"/>
      <c r="E111" s="227"/>
    </row>
    <row r="112" spans="1:6" x14ac:dyDescent="0.2">
      <c r="A112" s="36"/>
      <c r="B112" s="37"/>
      <c r="C112" s="227"/>
      <c r="D112" s="227"/>
      <c r="E112" s="227"/>
    </row>
    <row r="113" spans="1:5" x14ac:dyDescent="0.2">
      <c r="A113" s="36"/>
      <c r="B113" s="37"/>
      <c r="C113" s="227"/>
      <c r="D113" s="227"/>
      <c r="E113" s="227"/>
    </row>
    <row r="114" spans="1:5" x14ac:dyDescent="0.2">
      <c r="A114" s="36"/>
      <c r="B114" s="37"/>
      <c r="C114" s="227"/>
      <c r="D114" s="227"/>
      <c r="E114" s="227"/>
    </row>
    <row r="115" spans="1:5" x14ac:dyDescent="0.2">
      <c r="A115" s="36"/>
      <c r="B115" s="37"/>
      <c r="C115" s="227"/>
      <c r="D115" s="227"/>
      <c r="E115" s="227"/>
    </row>
    <row r="116" spans="1:5" x14ac:dyDescent="0.2">
      <c r="A116" s="36"/>
      <c r="B116" s="37"/>
      <c r="C116" s="227"/>
      <c r="D116" s="227"/>
      <c r="E116" s="227"/>
    </row>
    <row r="117" spans="1:5" x14ac:dyDescent="0.2">
      <c r="A117" s="36"/>
      <c r="B117" s="37"/>
      <c r="C117" s="227"/>
      <c r="D117" s="227"/>
      <c r="E117" s="227"/>
    </row>
    <row r="118" spans="1:5" x14ac:dyDescent="0.2">
      <c r="A118" s="36"/>
      <c r="B118" s="37"/>
      <c r="C118" s="227"/>
      <c r="D118" s="227"/>
      <c r="E118" s="227"/>
    </row>
    <row r="119" spans="1:5" x14ac:dyDescent="0.2">
      <c r="A119" s="36"/>
      <c r="B119" s="37"/>
      <c r="C119" s="227"/>
      <c r="D119" s="227"/>
      <c r="E119" s="227"/>
    </row>
    <row r="120" spans="1:5" x14ac:dyDescent="0.2">
      <c r="A120" s="36"/>
      <c r="B120" s="37"/>
      <c r="C120" s="227"/>
      <c r="D120" s="227"/>
      <c r="E120" s="227"/>
    </row>
    <row r="121" spans="1:5" x14ac:dyDescent="0.2">
      <c r="A121" s="36"/>
      <c r="B121" s="37"/>
      <c r="C121" s="227"/>
      <c r="D121" s="227"/>
      <c r="E121" s="227"/>
    </row>
    <row r="122" spans="1:5" x14ac:dyDescent="0.2">
      <c r="A122" s="36"/>
      <c r="B122" s="37"/>
      <c r="C122" s="227"/>
      <c r="D122" s="227"/>
      <c r="E122" s="227"/>
    </row>
    <row r="123" spans="1:5" x14ac:dyDescent="0.2">
      <c r="A123" s="36"/>
      <c r="B123" s="37"/>
      <c r="C123" s="227"/>
      <c r="D123" s="227"/>
      <c r="E123" s="227"/>
    </row>
    <row r="124" spans="1:5" x14ac:dyDescent="0.2">
      <c r="A124" s="36"/>
      <c r="B124" s="37"/>
      <c r="C124" s="227"/>
      <c r="D124" s="227"/>
      <c r="E124" s="227"/>
    </row>
    <row r="125" spans="1:5" x14ac:dyDescent="0.2">
      <c r="A125" s="36"/>
      <c r="B125" s="37"/>
      <c r="C125" s="227"/>
      <c r="D125" s="227"/>
      <c r="E125" s="227"/>
    </row>
    <row r="126" spans="1:5" x14ac:dyDescent="0.2">
      <c r="A126" s="36"/>
      <c r="B126" s="37"/>
      <c r="C126" s="227"/>
      <c r="D126" s="227"/>
      <c r="E126" s="227"/>
    </row>
    <row r="127" spans="1:5" x14ac:dyDescent="0.2">
      <c r="A127" s="36"/>
      <c r="B127" s="37"/>
      <c r="C127" s="227"/>
      <c r="D127" s="227"/>
      <c r="E127" s="227"/>
    </row>
    <row r="128" spans="1:5" x14ac:dyDescent="0.2">
      <c r="A128" s="36"/>
      <c r="B128" s="37"/>
      <c r="C128" s="227"/>
      <c r="D128" s="227"/>
      <c r="E128" s="227"/>
    </row>
  </sheetData>
  <sheetProtection password="9965" sheet="1" formatCells="0" formatColumns="0" formatRows="0" insertHyperlinks="0"/>
  <mergeCells count="94">
    <mergeCell ref="B103:E103"/>
    <mergeCell ref="B97:E97"/>
    <mergeCell ref="B98:B99"/>
    <mergeCell ref="C98:C99"/>
    <mergeCell ref="C100:E100"/>
    <mergeCell ref="B101:E101"/>
    <mergeCell ref="B102:E102"/>
    <mergeCell ref="A91:A99"/>
    <mergeCell ref="D91:E91"/>
    <mergeCell ref="D92:E92"/>
    <mergeCell ref="D93:E93"/>
    <mergeCell ref="D94:E94"/>
    <mergeCell ref="D95:E95"/>
    <mergeCell ref="D96:E96"/>
    <mergeCell ref="D90:E90"/>
    <mergeCell ref="B76:E76"/>
    <mergeCell ref="B77:E77"/>
    <mergeCell ref="B78:E78"/>
    <mergeCell ref="D81:E81"/>
    <mergeCell ref="C80:E80"/>
    <mergeCell ref="C84:E84"/>
    <mergeCell ref="B85:E85"/>
    <mergeCell ref="B86:E86"/>
    <mergeCell ref="B87:E87"/>
    <mergeCell ref="C89:E89"/>
    <mergeCell ref="A82:A83"/>
    <mergeCell ref="D82:E82"/>
    <mergeCell ref="D83:E83"/>
    <mergeCell ref="C66:C68"/>
    <mergeCell ref="B69:B71"/>
    <mergeCell ref="C69:C71"/>
    <mergeCell ref="B72:B74"/>
    <mergeCell ref="C72:C74"/>
    <mergeCell ref="C75:E75"/>
    <mergeCell ref="C60:E60"/>
    <mergeCell ref="D61:E61"/>
    <mergeCell ref="A62:A74"/>
    <mergeCell ref="D62:E62"/>
    <mergeCell ref="D63:E63"/>
    <mergeCell ref="D64:E64"/>
    <mergeCell ref="B65:E65"/>
    <mergeCell ref="B66:B68"/>
    <mergeCell ref="C55:E55"/>
    <mergeCell ref="B56:E56"/>
    <mergeCell ref="B50:E50"/>
    <mergeCell ref="B57:E57"/>
    <mergeCell ref="B58:E58"/>
    <mergeCell ref="A44:A54"/>
    <mergeCell ref="C37:E37"/>
    <mergeCell ref="B38:E38"/>
    <mergeCell ref="B39:E39"/>
    <mergeCell ref="B40:E40"/>
    <mergeCell ref="C42:E42"/>
    <mergeCell ref="D43:E43"/>
    <mergeCell ref="D44:E44"/>
    <mergeCell ref="D45:E45"/>
    <mergeCell ref="D46:E46"/>
    <mergeCell ref="D47:E47"/>
    <mergeCell ref="D48:E48"/>
    <mergeCell ref="D49:E49"/>
    <mergeCell ref="B28:E28"/>
    <mergeCell ref="C30:E30"/>
    <mergeCell ref="D31:E31"/>
    <mergeCell ref="A32:A36"/>
    <mergeCell ref="D32:E32"/>
    <mergeCell ref="D33:E33"/>
    <mergeCell ref="D34:E34"/>
    <mergeCell ref="D35:E35"/>
    <mergeCell ref="D36:E36"/>
    <mergeCell ref="A23:A24"/>
    <mergeCell ref="D23:E23"/>
    <mergeCell ref="D24:E24"/>
    <mergeCell ref="C25:E25"/>
    <mergeCell ref="B26:E26"/>
    <mergeCell ref="B27:E27"/>
    <mergeCell ref="C16:E16"/>
    <mergeCell ref="B17:E17"/>
    <mergeCell ref="B18:E18"/>
    <mergeCell ref="B19:E19"/>
    <mergeCell ref="C21:E21"/>
    <mergeCell ref="D22:E22"/>
    <mergeCell ref="C9:E9"/>
    <mergeCell ref="C11:E11"/>
    <mergeCell ref="D12:E12"/>
    <mergeCell ref="A13:A15"/>
    <mergeCell ref="D13:E13"/>
    <mergeCell ref="D14:E14"/>
    <mergeCell ref="D15:E15"/>
    <mergeCell ref="C8:E8"/>
    <mergeCell ref="A1:E1"/>
    <mergeCell ref="A2:E2"/>
    <mergeCell ref="A3:D3"/>
    <mergeCell ref="C6:E6"/>
    <mergeCell ref="C7:E7"/>
  </mergeCells>
  <dataValidations count="1">
    <dataValidation type="list" allowBlank="1" showInputMessage="1" showErrorMessage="1" sqref="B100 B37 B25 B16 B75 B55 B84" xr:uid="{00000000-0002-0000-0C00-000000000000}">
      <formula1>$B$6:$B$9</formula1>
    </dataValidation>
  </dataValidations>
  <pageMargins left="0.25" right="0.25" top="0.75" bottom="0.75"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J31"/>
  <sheetViews>
    <sheetView showGridLines="0" zoomScaleNormal="100" workbookViewId="0">
      <selection activeCell="B18" sqref="B18:J25"/>
    </sheetView>
  </sheetViews>
  <sheetFormatPr defaultColWidth="9.140625" defaultRowHeight="12.75" x14ac:dyDescent="0.2"/>
  <cols>
    <col min="1" max="1" width="4.28515625" style="56" customWidth="1"/>
    <col min="2" max="7" width="10" style="56" customWidth="1"/>
    <col min="8" max="8" width="8.85546875" style="56" customWidth="1"/>
    <col min="9" max="9" width="8.28515625" style="56" customWidth="1"/>
    <col min="10" max="10" width="13.85546875" style="56" customWidth="1"/>
    <col min="11" max="16384" width="9.140625" style="56"/>
  </cols>
  <sheetData>
    <row r="1" spans="1:10" ht="29.25" customHeight="1" x14ac:dyDescent="0.2">
      <c r="A1" s="258" t="s">
        <v>453</v>
      </c>
    </row>
    <row r="2" spans="1:10" x14ac:dyDescent="0.2">
      <c r="A2" s="265" t="s">
        <v>454</v>
      </c>
      <c r="B2" s="261"/>
      <c r="C2" s="57"/>
      <c r="D2" s="261"/>
      <c r="E2" s="261"/>
      <c r="F2" s="261"/>
      <c r="G2" s="261"/>
      <c r="H2" s="261"/>
      <c r="I2" s="261"/>
      <c r="J2" s="261"/>
    </row>
    <row r="3" spans="1:10" x14ac:dyDescent="0.2">
      <c r="A3" s="138" t="s">
        <v>443</v>
      </c>
      <c r="B3" s="261"/>
      <c r="C3" s="57"/>
      <c r="D3" s="261"/>
      <c r="E3" s="261"/>
      <c r="F3" s="261"/>
      <c r="G3" s="261"/>
      <c r="H3" s="261"/>
      <c r="I3" s="261"/>
      <c r="J3" s="261"/>
    </row>
    <row r="4" spans="1:10" x14ac:dyDescent="0.2">
      <c r="B4" s="140"/>
      <c r="C4" s="134"/>
    </row>
    <row r="5" spans="1:10" s="253" customFormat="1" ht="18" x14ac:dyDescent="0.25">
      <c r="A5" s="252"/>
      <c r="B5" s="503" t="s">
        <v>444</v>
      </c>
      <c r="C5" s="503"/>
      <c r="D5" s="503"/>
      <c r="E5" s="503"/>
      <c r="F5" s="503"/>
      <c r="G5" s="503"/>
      <c r="H5" s="503"/>
      <c r="I5" s="503"/>
      <c r="J5" s="503"/>
    </row>
    <row r="6" spans="1:10" s="255" customFormat="1" ht="15.75" customHeight="1" x14ac:dyDescent="0.25">
      <c r="A6" s="254"/>
      <c r="B6" s="504" t="s">
        <v>455</v>
      </c>
      <c r="C6" s="504"/>
      <c r="D6" s="504"/>
      <c r="E6" s="504"/>
      <c r="F6" s="504"/>
      <c r="G6" s="504"/>
      <c r="H6" s="504"/>
      <c r="I6" s="504"/>
      <c r="J6" s="504"/>
    </row>
    <row r="7" spans="1:10" s="255" customFormat="1" ht="8.25" customHeight="1" x14ac:dyDescent="0.25">
      <c r="A7" s="254"/>
      <c r="B7" s="364"/>
      <c r="C7" s="364"/>
      <c r="D7" s="364"/>
      <c r="E7" s="364"/>
      <c r="F7" s="364"/>
      <c r="G7" s="364"/>
      <c r="H7" s="364"/>
      <c r="I7" s="364"/>
      <c r="J7" s="364"/>
    </row>
    <row r="8" spans="1:10" x14ac:dyDescent="0.2">
      <c r="A8" s="256"/>
      <c r="B8" s="260"/>
      <c r="C8" s="260"/>
      <c r="D8" s="260"/>
      <c r="E8" s="260"/>
      <c r="F8" s="514" t="s">
        <v>446</v>
      </c>
      <c r="G8" s="514"/>
      <c r="H8" s="518" t="s">
        <v>569</v>
      </c>
      <c r="I8" s="519"/>
      <c r="J8" s="520"/>
    </row>
    <row r="9" spans="1:10" ht="14.25" customHeight="1" x14ac:dyDescent="0.2">
      <c r="A9" s="256"/>
      <c r="B9" s="261"/>
      <c r="C9" s="262"/>
      <c r="D9" s="261"/>
      <c r="E9" s="261"/>
      <c r="F9" s="514" t="s">
        <v>447</v>
      </c>
      <c r="G9" s="514"/>
      <c r="H9" s="515">
        <v>44166</v>
      </c>
      <c r="I9" s="516"/>
      <c r="J9" s="517"/>
    </row>
    <row r="10" spans="1:10" s="259" customFormat="1" ht="18.75" customHeight="1" x14ac:dyDescent="0.2">
      <c r="B10" s="263" t="s">
        <v>456</v>
      </c>
      <c r="C10" s="264"/>
      <c r="D10" s="264"/>
      <c r="E10" s="264"/>
      <c r="F10" s="264"/>
      <c r="G10" s="264"/>
      <c r="H10" s="264"/>
      <c r="I10" s="264"/>
      <c r="J10" s="264"/>
    </row>
    <row r="11" spans="1:10" s="259" customFormat="1" ht="18.75" customHeight="1" x14ac:dyDescent="0.2">
      <c r="B11" s="505" t="s">
        <v>565</v>
      </c>
      <c r="C11" s="506"/>
      <c r="D11" s="506"/>
      <c r="E11" s="506"/>
      <c r="F11" s="506"/>
      <c r="G11" s="506"/>
      <c r="H11" s="506"/>
      <c r="I11" s="506"/>
      <c r="J11" s="507"/>
    </row>
    <row r="12" spans="1:10" s="259" customFormat="1" ht="18.75" customHeight="1" x14ac:dyDescent="0.2">
      <c r="B12" s="508"/>
      <c r="C12" s="509"/>
      <c r="D12" s="509"/>
      <c r="E12" s="509"/>
      <c r="F12" s="509"/>
      <c r="G12" s="509"/>
      <c r="H12" s="509"/>
      <c r="I12" s="509"/>
      <c r="J12" s="510"/>
    </row>
    <row r="13" spans="1:10" s="259" customFormat="1" x14ac:dyDescent="0.2">
      <c r="B13" s="511"/>
      <c r="C13" s="512"/>
      <c r="D13" s="512"/>
      <c r="E13" s="512"/>
      <c r="F13" s="512"/>
      <c r="G13" s="512"/>
      <c r="H13" s="512"/>
      <c r="I13" s="512"/>
      <c r="J13" s="513"/>
    </row>
    <row r="14" spans="1:10" s="259" customFormat="1" ht="18.75" customHeight="1" x14ac:dyDescent="0.2">
      <c r="B14" s="263" t="s">
        <v>457</v>
      </c>
      <c r="C14" s="264"/>
      <c r="D14" s="264"/>
      <c r="E14" s="264"/>
      <c r="F14" s="264"/>
      <c r="G14" s="264"/>
      <c r="H14" s="264"/>
      <c r="I14" s="264"/>
      <c r="J14" s="264"/>
    </row>
    <row r="15" spans="1:10" s="259" customFormat="1" ht="18.75" customHeight="1" x14ac:dyDescent="0.2">
      <c r="B15" s="505" t="s">
        <v>568</v>
      </c>
      <c r="C15" s="506"/>
      <c r="D15" s="506"/>
      <c r="E15" s="506"/>
      <c r="F15" s="506"/>
      <c r="G15" s="506"/>
      <c r="H15" s="506"/>
      <c r="I15" s="506"/>
      <c r="J15" s="507"/>
    </row>
    <row r="16" spans="1:10" s="259" customFormat="1" ht="18.75" customHeight="1" x14ac:dyDescent="0.2">
      <c r="B16" s="508"/>
      <c r="C16" s="509"/>
      <c r="D16" s="509"/>
      <c r="E16" s="509"/>
      <c r="F16" s="509"/>
      <c r="G16" s="509"/>
      <c r="H16" s="509"/>
      <c r="I16" s="509"/>
      <c r="J16" s="510"/>
    </row>
    <row r="17" spans="2:10" s="259" customFormat="1" ht="202.5" customHeight="1" x14ac:dyDescent="0.2">
      <c r="B17" s="511"/>
      <c r="C17" s="512"/>
      <c r="D17" s="512"/>
      <c r="E17" s="512"/>
      <c r="F17" s="512"/>
      <c r="G17" s="512"/>
      <c r="H17" s="512"/>
      <c r="I17" s="512"/>
      <c r="J17" s="513"/>
    </row>
    <row r="18" spans="2:10" s="259" customFormat="1" ht="18.75" customHeight="1" x14ac:dyDescent="0.2">
      <c r="B18" s="263" t="s">
        <v>458</v>
      </c>
      <c r="C18" s="264"/>
      <c r="D18" s="264"/>
      <c r="E18" s="264"/>
      <c r="F18" s="264"/>
      <c r="G18" s="264"/>
      <c r="H18" s="264"/>
      <c r="I18" s="264"/>
      <c r="J18" s="264"/>
    </row>
    <row r="19" spans="2:10" s="259" customFormat="1" ht="18.75" customHeight="1" x14ac:dyDescent="0.2">
      <c r="B19" s="505" t="s">
        <v>595</v>
      </c>
      <c r="C19" s="506"/>
      <c r="D19" s="506"/>
      <c r="E19" s="506"/>
      <c r="F19" s="506"/>
      <c r="G19" s="506"/>
      <c r="H19" s="506"/>
      <c r="I19" s="506"/>
      <c r="J19" s="507"/>
    </row>
    <row r="20" spans="2:10" s="259" customFormat="1" ht="18.75" customHeight="1" x14ac:dyDescent="0.2">
      <c r="B20" s="508"/>
      <c r="C20" s="509"/>
      <c r="D20" s="509"/>
      <c r="E20" s="509"/>
      <c r="F20" s="509"/>
      <c r="G20" s="509"/>
      <c r="H20" s="509"/>
      <c r="I20" s="509"/>
      <c r="J20" s="510"/>
    </row>
    <row r="21" spans="2:10" s="259" customFormat="1" ht="35.25" customHeight="1" x14ac:dyDescent="0.2">
      <c r="B21" s="511"/>
      <c r="C21" s="512"/>
      <c r="D21" s="512"/>
      <c r="E21" s="512"/>
      <c r="F21" s="512"/>
      <c r="G21" s="512"/>
      <c r="H21" s="512"/>
      <c r="I21" s="512"/>
      <c r="J21" s="513"/>
    </row>
    <row r="22" spans="2:10" s="259" customFormat="1" ht="18.75" customHeight="1" x14ac:dyDescent="0.2">
      <c r="B22" s="263" t="s">
        <v>459</v>
      </c>
      <c r="C22" s="264"/>
      <c r="D22" s="264"/>
      <c r="E22" s="264"/>
      <c r="F22" s="264"/>
      <c r="G22" s="264"/>
      <c r="H22" s="264"/>
      <c r="I22" s="264"/>
      <c r="J22" s="264"/>
    </row>
    <row r="23" spans="2:10" s="259" customFormat="1" ht="18.75" customHeight="1" x14ac:dyDescent="0.2">
      <c r="B23" s="521" t="s">
        <v>566</v>
      </c>
      <c r="C23" s="506"/>
      <c r="D23" s="506"/>
      <c r="E23" s="506"/>
      <c r="F23" s="506"/>
      <c r="G23" s="506"/>
      <c r="H23" s="506"/>
      <c r="I23" s="506"/>
      <c r="J23" s="507"/>
    </row>
    <row r="24" spans="2:10" s="259" customFormat="1" ht="18.75" customHeight="1" x14ac:dyDescent="0.2">
      <c r="B24" s="508"/>
      <c r="C24" s="509"/>
      <c r="D24" s="509"/>
      <c r="E24" s="509"/>
      <c r="F24" s="509"/>
      <c r="G24" s="509"/>
      <c r="H24" s="509"/>
      <c r="I24" s="509"/>
      <c r="J24" s="510"/>
    </row>
    <row r="25" spans="2:10" s="259" customFormat="1" ht="312.75" customHeight="1" x14ac:dyDescent="0.2">
      <c r="B25" s="511"/>
      <c r="C25" s="512"/>
      <c r="D25" s="512"/>
      <c r="E25" s="512"/>
      <c r="F25" s="512"/>
      <c r="G25" s="512"/>
      <c r="H25" s="512"/>
      <c r="I25" s="512"/>
      <c r="J25" s="513"/>
    </row>
    <row r="26" spans="2:10" s="259" customFormat="1" ht="18.75" customHeight="1" x14ac:dyDescent="0.2">
      <c r="B26" s="263" t="s">
        <v>460</v>
      </c>
      <c r="C26" s="264"/>
      <c r="D26" s="264"/>
      <c r="E26" s="264"/>
      <c r="F26" s="264"/>
      <c r="G26" s="264"/>
      <c r="H26" s="264"/>
      <c r="I26" s="264"/>
      <c r="J26" s="264"/>
    </row>
    <row r="27" spans="2:10" s="259" customFormat="1" ht="18.75" customHeight="1" x14ac:dyDescent="0.2">
      <c r="B27" s="505" t="s">
        <v>567</v>
      </c>
      <c r="C27" s="506"/>
      <c r="D27" s="506"/>
      <c r="E27" s="506"/>
      <c r="F27" s="506"/>
      <c r="G27" s="506"/>
      <c r="H27" s="506"/>
      <c r="I27" s="506"/>
      <c r="J27" s="507"/>
    </row>
    <row r="28" spans="2:10" s="259" customFormat="1" ht="18.75" customHeight="1" x14ac:dyDescent="0.2">
      <c r="B28" s="508"/>
      <c r="C28" s="509"/>
      <c r="D28" s="509"/>
      <c r="E28" s="509"/>
      <c r="F28" s="509"/>
      <c r="G28" s="509"/>
      <c r="H28" s="509"/>
      <c r="I28" s="509"/>
      <c r="J28" s="510"/>
    </row>
    <row r="29" spans="2:10" s="259" customFormat="1" ht="66" customHeight="1" x14ac:dyDescent="0.2">
      <c r="B29" s="511"/>
      <c r="C29" s="512"/>
      <c r="D29" s="512"/>
      <c r="E29" s="512"/>
      <c r="F29" s="512"/>
      <c r="G29" s="512"/>
      <c r="H29" s="512"/>
      <c r="I29" s="512"/>
      <c r="J29" s="513"/>
    </row>
    <row r="31" spans="2:10" x14ac:dyDescent="0.2">
      <c r="B31" s="257"/>
    </row>
  </sheetData>
  <sheetProtection password="E525" sheet="1" objects="1" scenarios="1" formatCells="0" formatColumns="0" formatRows="0" insertColumns="0" insertRows="0" insertHyperlinks="0"/>
  <mergeCells count="11">
    <mergeCell ref="B27:J29"/>
    <mergeCell ref="F9:G9"/>
    <mergeCell ref="H9:J9"/>
    <mergeCell ref="F8:G8"/>
    <mergeCell ref="H8:J8"/>
    <mergeCell ref="B23:J25"/>
    <mergeCell ref="B5:J5"/>
    <mergeCell ref="B6:J6"/>
    <mergeCell ref="B11:J13"/>
    <mergeCell ref="B15:J17"/>
    <mergeCell ref="B19:J21"/>
  </mergeCells>
  <pageMargins left="0.7" right="0.7" top="0.75" bottom="0.75" header="0.3" footer="0.3"/>
  <pageSetup paperSize="9" scale="9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zoomScale="130" zoomScaleNormal="130" workbookViewId="0">
      <selection sqref="A1:IV65536"/>
    </sheetView>
  </sheetViews>
  <sheetFormatPr defaultColWidth="9.140625" defaultRowHeight="12.75" x14ac:dyDescent="0.2"/>
  <cols>
    <col min="1" max="1" width="3.42578125" style="168" customWidth="1"/>
    <col min="2" max="2" width="46.140625" style="167" customWidth="1"/>
    <col min="3" max="4" width="8.140625" style="168" customWidth="1"/>
    <col min="5" max="5" width="10" style="168" customWidth="1"/>
    <col min="6" max="7" width="9.140625" style="2"/>
    <col min="8" max="16384" width="9.140625" style="167"/>
  </cols>
  <sheetData>
    <row r="1" spans="1:11" ht="18.75" customHeight="1" x14ac:dyDescent="0.25">
      <c r="A1" s="195" t="s">
        <v>461</v>
      </c>
    </row>
    <row r="2" spans="1:11" ht="12" customHeight="1" x14ac:dyDescent="0.25">
      <c r="A2" s="169"/>
    </row>
    <row r="3" spans="1:11" s="196" customFormat="1" ht="13.5" customHeight="1" x14ac:dyDescent="0.2">
      <c r="A3" s="522" t="s">
        <v>20</v>
      </c>
      <c r="B3" s="522" t="s">
        <v>421</v>
      </c>
      <c r="C3" s="523" t="s">
        <v>462</v>
      </c>
      <c r="D3" s="523"/>
      <c r="E3" s="523" t="s">
        <v>463</v>
      </c>
      <c r="F3" s="523"/>
      <c r="G3" s="523"/>
      <c r="H3" s="523"/>
    </row>
    <row r="4" spans="1:11" s="196" customFormat="1" x14ac:dyDescent="0.2">
      <c r="A4" s="522"/>
      <c r="B4" s="522"/>
      <c r="C4" s="365" t="s">
        <v>464</v>
      </c>
      <c r="D4" s="365" t="s">
        <v>465</v>
      </c>
      <c r="E4" s="365" t="s">
        <v>466</v>
      </c>
      <c r="F4" s="365" t="s">
        <v>467</v>
      </c>
      <c r="G4" s="365" t="s">
        <v>468</v>
      </c>
      <c r="H4" s="365" t="s">
        <v>469</v>
      </c>
      <c r="J4" s="197" t="s">
        <v>470</v>
      </c>
      <c r="K4" s="197"/>
    </row>
    <row r="5" spans="1:11" ht="22.5" x14ac:dyDescent="0.2">
      <c r="A5" s="184" t="s">
        <v>26</v>
      </c>
      <c r="B5" s="185" t="s">
        <v>27</v>
      </c>
      <c r="C5" s="186">
        <f>'3_eh1'!B28</f>
        <v>4</v>
      </c>
      <c r="D5" s="186">
        <f>'4_vh1'!B28</f>
        <v>3</v>
      </c>
      <c r="E5" s="186">
        <f>SUM('2_tulemusindikaatorid'!M7:M12)</f>
        <v>5</v>
      </c>
      <c r="F5" s="187">
        <f>COUNT('2_tulemusindikaatorid'!M7:M12)</f>
        <v>6</v>
      </c>
      <c r="G5" s="188">
        <f>IF(F5=0,"n/a",E5/F5*100)</f>
        <v>83.333333333333343</v>
      </c>
      <c r="H5" s="184">
        <f>IF(G5="n/a","info puudub",IF(G5&gt;74,4,IF(G5&gt;49,3,IF(G5&gt;24,2,1))))</f>
        <v>4</v>
      </c>
      <c r="J5" s="198">
        <v>4</v>
      </c>
      <c r="K5" s="199" t="s">
        <v>471</v>
      </c>
    </row>
    <row r="6" spans="1:11" ht="22.5" x14ac:dyDescent="0.2">
      <c r="A6" s="189" t="s">
        <v>59</v>
      </c>
      <c r="B6" s="185" t="s">
        <v>472</v>
      </c>
      <c r="C6" s="186">
        <f>'3_eh1'!B40</f>
        <v>3</v>
      </c>
      <c r="D6" s="186">
        <f>'4_vh1'!B40</f>
        <v>3</v>
      </c>
      <c r="E6" s="186">
        <f>SUM('2_tulemusindikaatorid'!M13)</f>
        <v>1</v>
      </c>
      <c r="F6" s="187">
        <f>COUNT('2_tulemusindikaatorid'!M13)</f>
        <v>1</v>
      </c>
      <c r="G6" s="188">
        <f>IF(F6=0,"n/a",E6/F6*100)</f>
        <v>100</v>
      </c>
      <c r="H6" s="184">
        <f>IF(G6="n/a","info puudub",IF(G6&gt;74,4,IF(G6&gt;49,3,IF(G6&gt;24,2,1))))</f>
        <v>4</v>
      </c>
      <c r="J6" s="198">
        <v>3</v>
      </c>
      <c r="K6" s="199" t="s">
        <v>473</v>
      </c>
    </row>
    <row r="7" spans="1:11" ht="33.75" x14ac:dyDescent="0.2">
      <c r="A7" s="189" t="s">
        <v>73</v>
      </c>
      <c r="B7" s="185" t="s">
        <v>474</v>
      </c>
      <c r="C7" s="186">
        <f>'3_eh1'!B52</f>
        <v>4</v>
      </c>
      <c r="D7" s="186">
        <f>'4_vh1'!B52</f>
        <v>4</v>
      </c>
      <c r="E7" s="190" t="s">
        <v>475</v>
      </c>
      <c r="F7" s="190" t="s">
        <v>475</v>
      </c>
      <c r="G7" s="190" t="s">
        <v>475</v>
      </c>
      <c r="H7" s="191" t="s">
        <v>475</v>
      </c>
      <c r="J7" s="198">
        <v>2</v>
      </c>
      <c r="K7" s="199" t="s">
        <v>476</v>
      </c>
    </row>
    <row r="8" spans="1:11" x14ac:dyDescent="0.2">
      <c r="A8" s="189" t="s">
        <v>90</v>
      </c>
      <c r="B8" s="185" t="s">
        <v>477</v>
      </c>
      <c r="C8" s="186">
        <f>'3_eh1'!B62</f>
        <v>3</v>
      </c>
      <c r="D8" s="186">
        <f>'4_vh1'!B62</f>
        <v>3</v>
      </c>
      <c r="E8" s="190" t="s">
        <v>475</v>
      </c>
      <c r="F8" s="190" t="s">
        <v>475</v>
      </c>
      <c r="G8" s="190" t="s">
        <v>475</v>
      </c>
      <c r="H8" s="191" t="s">
        <v>475</v>
      </c>
      <c r="J8" s="198">
        <v>1</v>
      </c>
      <c r="K8" s="199" t="s">
        <v>478</v>
      </c>
    </row>
    <row r="9" spans="1:11" x14ac:dyDescent="0.2">
      <c r="A9" s="192" t="s">
        <v>102</v>
      </c>
      <c r="B9" s="193" t="s">
        <v>103</v>
      </c>
      <c r="C9" s="186">
        <f>'3_eh2'!B18</f>
        <v>3</v>
      </c>
      <c r="D9" s="186">
        <f>'4_vh2'!B18</f>
        <v>3</v>
      </c>
      <c r="E9" s="190" t="s">
        <v>475</v>
      </c>
      <c r="F9" s="190" t="s">
        <v>475</v>
      </c>
      <c r="G9" s="190" t="s">
        <v>475</v>
      </c>
      <c r="H9" s="191" t="s">
        <v>475</v>
      </c>
    </row>
    <row r="10" spans="1:11" x14ac:dyDescent="0.2">
      <c r="A10" s="192" t="s">
        <v>119</v>
      </c>
      <c r="B10" s="193" t="s">
        <v>120</v>
      </c>
      <c r="C10" s="186">
        <f>'3_eh2'!B35</f>
        <v>3</v>
      </c>
      <c r="D10" s="186">
        <f>'4_vh2'!B35</f>
        <v>3</v>
      </c>
      <c r="E10" s="186">
        <f>SUM('2_tulemusindikaatorid'!M15:M22)</f>
        <v>2</v>
      </c>
      <c r="F10" s="187">
        <f>COUNT('2_tulemusindikaatorid'!M15:M22)</f>
        <v>6</v>
      </c>
      <c r="G10" s="188">
        <f>IF(F10=0,"n/a",E10/F10*100)</f>
        <v>33.333333333333329</v>
      </c>
      <c r="H10" s="184">
        <f>IF(G10="n/a","info puudub",IF(G10&gt;74,4,IF(G10&gt;49,3,IF(G10&gt;24,2,1))))</f>
        <v>2</v>
      </c>
    </row>
    <row r="11" spans="1:11" x14ac:dyDescent="0.2">
      <c r="A11" s="192" t="s">
        <v>137</v>
      </c>
      <c r="B11" s="194" t="s">
        <v>138</v>
      </c>
      <c r="C11" s="186">
        <f>'3_eh3'!B19</f>
        <v>3</v>
      </c>
      <c r="D11" s="186">
        <f>'4_vh3'!B19</f>
        <v>3</v>
      </c>
      <c r="E11" s="186">
        <f>SUM('2_tulemusindikaatorid'!M23:M25)</f>
        <v>1</v>
      </c>
      <c r="F11" s="187">
        <f>COUNT('2_tulemusindikaatorid'!M23:M25)</f>
        <v>3</v>
      </c>
      <c r="G11" s="188">
        <f>IF(F11=0,"n/a",E11/F11*100)</f>
        <v>33.333333333333329</v>
      </c>
      <c r="H11" s="184">
        <f>IF(G11="n/a","info puudub",IF(G11&gt;74,4,IF(G11&gt;49,3,IF(G11&gt;24,2,1))))</f>
        <v>2</v>
      </c>
    </row>
    <row r="12" spans="1:11" ht="33.75" x14ac:dyDescent="0.2">
      <c r="A12" s="192" t="s">
        <v>148</v>
      </c>
      <c r="B12" s="194" t="s">
        <v>149</v>
      </c>
      <c r="C12" s="186">
        <f>'3_eh3'!B28</f>
        <v>2</v>
      </c>
      <c r="D12" s="186">
        <f>'4_vh3'!B28</f>
        <v>3</v>
      </c>
      <c r="E12" s="190" t="s">
        <v>475</v>
      </c>
      <c r="F12" s="190" t="s">
        <v>475</v>
      </c>
      <c r="G12" s="190" t="s">
        <v>475</v>
      </c>
      <c r="H12" s="191" t="s">
        <v>475</v>
      </c>
    </row>
    <row r="13" spans="1:11" ht="22.5" x14ac:dyDescent="0.2">
      <c r="A13" s="192" t="s">
        <v>157</v>
      </c>
      <c r="B13" s="194" t="s">
        <v>158</v>
      </c>
      <c r="C13" s="186">
        <f>'3_eh4'!B16</f>
        <v>3</v>
      </c>
      <c r="D13" s="186">
        <f>'4_vh4'!B16</f>
        <v>3</v>
      </c>
      <c r="E13" s="190" t="s">
        <v>475</v>
      </c>
      <c r="F13" s="190" t="s">
        <v>475</v>
      </c>
      <c r="G13" s="190" t="s">
        <v>475</v>
      </c>
      <c r="H13" s="191" t="s">
        <v>475</v>
      </c>
    </row>
    <row r="14" spans="1:11" x14ac:dyDescent="0.2">
      <c r="A14" s="192" t="s">
        <v>168</v>
      </c>
      <c r="B14" s="194" t="s">
        <v>479</v>
      </c>
      <c r="C14" s="186">
        <f>'3_eh4'!B25</f>
        <v>3</v>
      </c>
      <c r="D14" s="186">
        <f>'4_vh4'!B25</f>
        <v>4</v>
      </c>
      <c r="E14" s="190" t="s">
        <v>475</v>
      </c>
      <c r="F14" s="190" t="s">
        <v>475</v>
      </c>
      <c r="G14" s="190" t="s">
        <v>475</v>
      </c>
      <c r="H14" s="191" t="s">
        <v>475</v>
      </c>
    </row>
    <row r="15" spans="1:11" x14ac:dyDescent="0.2">
      <c r="A15" s="192" t="s">
        <v>176</v>
      </c>
      <c r="B15" s="194" t="s">
        <v>177</v>
      </c>
      <c r="C15" s="186">
        <f>'3_eh4'!B37</f>
        <v>3</v>
      </c>
      <c r="D15" s="186">
        <f>'4_vh4'!B37</f>
        <v>4</v>
      </c>
      <c r="E15" s="190" t="s">
        <v>475</v>
      </c>
      <c r="F15" s="190" t="s">
        <v>475</v>
      </c>
      <c r="G15" s="190" t="s">
        <v>475</v>
      </c>
      <c r="H15" s="191" t="s">
        <v>475</v>
      </c>
    </row>
    <row r="16" spans="1:11" x14ac:dyDescent="0.2">
      <c r="A16" s="192" t="s">
        <v>193</v>
      </c>
      <c r="B16" s="194" t="s">
        <v>194</v>
      </c>
      <c r="C16" s="186">
        <f>'3_eh4'!B55</f>
        <v>4</v>
      </c>
      <c r="D16" s="186">
        <f>'4_vh4'!B55</f>
        <v>4</v>
      </c>
      <c r="E16" s="186">
        <f>SUM('2_tulemusindikaatorid'!M26:M33)</f>
        <v>1</v>
      </c>
      <c r="F16" s="187">
        <f>COUNT('2_tulemusindikaatorid'!M26:M33)</f>
        <v>4</v>
      </c>
      <c r="G16" s="188">
        <f>IF(F16=0,"n/a",E16/F16*100)</f>
        <v>25</v>
      </c>
      <c r="H16" s="184">
        <f>IF(G16="n/a","info puudub",IF(G16&gt;74,4,IF(G16&gt;49,3,IF(G16&gt;24,2,1))))</f>
        <v>2</v>
      </c>
    </row>
    <row r="17" spans="1:8" ht="22.5" x14ac:dyDescent="0.2">
      <c r="A17" s="192" t="s">
        <v>225</v>
      </c>
      <c r="B17" s="194" t="s">
        <v>480</v>
      </c>
      <c r="C17" s="186">
        <f>'3_eh4'!B75</f>
        <v>4</v>
      </c>
      <c r="D17" s="186">
        <f>'4_vh4'!B75</f>
        <v>4</v>
      </c>
      <c r="E17" s="186">
        <f>SUM('2_tulemusindikaatorid'!M34:M42)</f>
        <v>5</v>
      </c>
      <c r="F17" s="187">
        <f>COUNT('2_tulemusindikaatorid'!M34:M42)</f>
        <v>8</v>
      </c>
      <c r="G17" s="188">
        <f>IF(F17=0,"n/a",E17/F17*100)</f>
        <v>62.5</v>
      </c>
      <c r="H17" s="184">
        <f>IF(G17="n/a","info puudub",IF(G17&gt;74,4,IF(G17&gt;49,3,IF(G17&gt;24,2,1))))</f>
        <v>3</v>
      </c>
    </row>
    <row r="18" spans="1:8" ht="22.5" x14ac:dyDescent="0.2">
      <c r="A18" s="192" t="s">
        <v>245</v>
      </c>
      <c r="B18" s="194" t="s">
        <v>246</v>
      </c>
      <c r="C18" s="186">
        <f>'3_eh4'!B84</f>
        <v>4</v>
      </c>
      <c r="D18" s="186">
        <f>'4_vh4'!B84</f>
        <v>4</v>
      </c>
      <c r="E18" s="190" t="s">
        <v>475</v>
      </c>
      <c r="F18" s="190" t="s">
        <v>475</v>
      </c>
      <c r="G18" s="190" t="s">
        <v>475</v>
      </c>
      <c r="H18" s="191" t="s">
        <v>475</v>
      </c>
    </row>
    <row r="19" spans="1:8" ht="22.5" x14ac:dyDescent="0.2">
      <c r="A19" s="192" t="s">
        <v>253</v>
      </c>
      <c r="B19" s="194" t="s">
        <v>481</v>
      </c>
      <c r="C19" s="186">
        <f>'3_eh4'!B100</f>
        <v>2</v>
      </c>
      <c r="D19" s="186">
        <f>'4_vh4'!B100</f>
        <v>3</v>
      </c>
      <c r="E19" s="186">
        <f>SUM('2_tulemusindikaatorid'!M43:M44)</f>
        <v>0</v>
      </c>
      <c r="F19" s="187">
        <f>COUNT('2_tulemusindikaatorid'!M43:M44)</f>
        <v>1</v>
      </c>
      <c r="G19" s="188">
        <f>IF(F19=0,"n/a",E19/F19*100)</f>
        <v>0</v>
      </c>
      <c r="H19" s="184">
        <f>IF(G19="n/a","info puudub",IF(G19&gt;74,4,IF(G19&gt;49,3,IF(G19&gt;24,2,1))))</f>
        <v>1</v>
      </c>
    </row>
  </sheetData>
  <sheetProtection password="E6A5" sheet="1" selectLockedCells="1" selectUnlockedCells="1"/>
  <mergeCells count="4">
    <mergeCell ref="A3:A4"/>
    <mergeCell ref="B3:B4"/>
    <mergeCell ref="C3:D3"/>
    <mergeCell ref="E3:H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B1:P65"/>
  <sheetViews>
    <sheetView view="pageBreakPreview" zoomScale="85" zoomScaleNormal="100" zoomScaleSheetLayoutView="85" workbookViewId="0">
      <selection activeCell="J4" sqref="J4"/>
    </sheetView>
  </sheetViews>
  <sheetFormatPr defaultColWidth="9.140625" defaultRowHeight="12" x14ac:dyDescent="0.2"/>
  <cols>
    <col min="1" max="1" width="1" style="280" customWidth="1"/>
    <col min="2" max="2" width="1.85546875" style="319" customWidth="1"/>
    <col min="3" max="3" width="3.85546875" style="280" customWidth="1"/>
    <col min="4" max="4" width="40.5703125" style="283" customWidth="1"/>
    <col min="5" max="6" width="13.7109375" style="280" customWidth="1"/>
    <col min="7" max="7" width="10.28515625" style="280" customWidth="1"/>
    <col min="8" max="8" width="9.140625" style="280" customWidth="1"/>
    <col min="9" max="9" width="1.85546875" style="280" customWidth="1"/>
    <col min="10" max="13" width="9.140625" style="280"/>
    <col min="14" max="14" width="9.28515625" style="280" customWidth="1"/>
    <col min="15" max="16384" width="9.140625" style="280"/>
  </cols>
  <sheetData>
    <row r="1" spans="2:16" s="57" customFormat="1" ht="21.75" customHeight="1" x14ac:dyDescent="0.2">
      <c r="B1" s="320"/>
      <c r="C1" s="525" t="s">
        <v>482</v>
      </c>
      <c r="D1" s="525"/>
      <c r="E1" s="525"/>
      <c r="F1" s="525"/>
      <c r="G1" s="525"/>
      <c r="H1" s="525"/>
      <c r="I1" s="525"/>
      <c r="J1" s="525"/>
      <c r="K1" s="525"/>
      <c r="L1" s="525"/>
      <c r="M1" s="525"/>
      <c r="N1" s="525"/>
      <c r="O1" s="525"/>
      <c r="P1" s="526"/>
    </row>
    <row r="2" spans="2:16" s="57" customFormat="1" ht="12.75" customHeight="1" thickBot="1" x14ac:dyDescent="0.25">
      <c r="B2" s="321"/>
      <c r="C2" s="277"/>
      <c r="D2" s="277"/>
      <c r="E2" s="277"/>
      <c r="F2" s="277"/>
      <c r="G2" s="277"/>
      <c r="H2" s="277"/>
      <c r="I2" s="277"/>
      <c r="J2" s="277"/>
      <c r="K2" s="277"/>
      <c r="L2" s="277"/>
      <c r="M2" s="277"/>
      <c r="N2" s="277"/>
      <c r="O2" s="277"/>
      <c r="P2" s="311"/>
    </row>
    <row r="3" spans="2:16" s="57" customFormat="1" ht="15" customHeight="1" thickBot="1" x14ac:dyDescent="0.25">
      <c r="B3" s="322"/>
      <c r="C3" s="68"/>
      <c r="D3" s="527" t="s">
        <v>483</v>
      </c>
      <c r="E3" s="528"/>
      <c r="F3" s="528"/>
      <c r="G3" s="528"/>
      <c r="H3" s="278"/>
      <c r="I3" s="277"/>
      <c r="J3" s="277"/>
      <c r="K3" s="277"/>
      <c r="L3" s="277"/>
      <c r="M3" s="277"/>
      <c r="N3" s="277"/>
      <c r="O3" s="277"/>
      <c r="P3" s="311"/>
    </row>
    <row r="4" spans="2:16" s="57" customFormat="1" ht="15" customHeight="1" thickBot="1" x14ac:dyDescent="0.25">
      <c r="B4" s="322"/>
      <c r="C4" s="69"/>
      <c r="D4" s="527" t="s">
        <v>484</v>
      </c>
      <c r="E4" s="528"/>
      <c r="F4" s="528"/>
      <c r="G4" s="528"/>
      <c r="H4" s="278"/>
      <c r="I4" s="277"/>
      <c r="J4" s="277"/>
      <c r="K4" s="277"/>
      <c r="L4" s="277"/>
      <c r="M4" s="277"/>
      <c r="N4" s="277"/>
      <c r="O4" s="277"/>
      <c r="P4" s="311"/>
    </row>
    <row r="5" spans="2:16" s="57" customFormat="1" ht="15" customHeight="1" thickBot="1" x14ac:dyDescent="0.25">
      <c r="B5" s="322"/>
      <c r="C5" s="70"/>
      <c r="D5" s="527" t="s">
        <v>485</v>
      </c>
      <c r="E5" s="528"/>
      <c r="F5" s="528"/>
      <c r="G5" s="528"/>
      <c r="H5" s="278"/>
      <c r="I5" s="277"/>
      <c r="J5" s="277"/>
      <c r="K5" s="277"/>
      <c r="L5" s="277"/>
      <c r="M5" s="277"/>
      <c r="N5" s="277"/>
      <c r="O5" s="277"/>
      <c r="P5" s="311"/>
    </row>
    <row r="6" spans="2:16" s="57" customFormat="1" ht="13.5" customHeight="1" x14ac:dyDescent="0.2">
      <c r="B6" s="322"/>
      <c r="C6" s="203"/>
      <c r="D6" s="203"/>
      <c r="E6" s="277"/>
      <c r="F6" s="277"/>
      <c r="G6" s="277"/>
      <c r="H6" s="277"/>
      <c r="I6" s="277"/>
      <c r="J6" s="277"/>
      <c r="K6" s="277"/>
      <c r="L6" s="277"/>
      <c r="M6" s="277"/>
      <c r="N6" s="277"/>
      <c r="O6" s="277"/>
      <c r="P6" s="311"/>
    </row>
    <row r="7" spans="2:16" s="57" customFormat="1" ht="15" customHeight="1" thickBot="1" x14ac:dyDescent="0.25">
      <c r="B7" s="322"/>
      <c r="C7" s="251" t="s">
        <v>486</v>
      </c>
      <c r="D7" s="277"/>
      <c r="E7" s="277"/>
      <c r="F7" s="277"/>
      <c r="G7" s="277"/>
      <c r="H7" s="277"/>
      <c r="I7" s="277"/>
      <c r="J7" s="277"/>
      <c r="K7" s="277"/>
      <c r="L7" s="277"/>
      <c r="M7" s="277"/>
      <c r="N7" s="277"/>
      <c r="O7" s="277"/>
      <c r="P7" s="311"/>
    </row>
    <row r="8" spans="2:16" s="279" customFormat="1" ht="22.5" customHeight="1" thickBot="1" x14ac:dyDescent="0.25">
      <c r="B8" s="323"/>
      <c r="C8" s="273" t="s">
        <v>20</v>
      </c>
      <c r="D8" s="274" t="s">
        <v>421</v>
      </c>
      <c r="E8" s="275" t="s">
        <v>487</v>
      </c>
      <c r="F8" s="275" t="s">
        <v>488</v>
      </c>
      <c r="G8" s="276" t="s">
        <v>489</v>
      </c>
      <c r="H8" s="276" t="s">
        <v>490</v>
      </c>
      <c r="I8" s="299" t="s">
        <v>491</v>
      </c>
      <c r="J8" s="329" t="s">
        <v>492</v>
      </c>
      <c r="K8" s="301"/>
      <c r="L8" s="301"/>
      <c r="M8" s="301"/>
      <c r="N8" s="301"/>
      <c r="O8" s="301"/>
      <c r="P8" s="312"/>
    </row>
    <row r="9" spans="2:16" s="279" customFormat="1" ht="23.25" thickBot="1" x14ac:dyDescent="0.25">
      <c r="B9" s="323"/>
      <c r="C9" s="18" t="s">
        <v>26</v>
      </c>
      <c r="D9" s="58" t="s">
        <v>27</v>
      </c>
      <c r="E9" s="59">
        <f>analüütika!C5</f>
        <v>4</v>
      </c>
      <c r="F9" s="60">
        <f>analüütika!D5</f>
        <v>3</v>
      </c>
      <c r="G9" s="61">
        <f>analüütika!H5</f>
        <v>4</v>
      </c>
      <c r="H9" s="62">
        <f>AVERAGE(E9:G9)</f>
        <v>3.6666666666666665</v>
      </c>
      <c r="I9" s="302">
        <v>4</v>
      </c>
      <c r="J9" s="301"/>
      <c r="K9" s="301"/>
      <c r="L9" s="301"/>
      <c r="M9" s="301"/>
      <c r="N9" s="301"/>
      <c r="O9" s="301"/>
      <c r="P9" s="312"/>
    </row>
    <row r="10" spans="2:16" s="279" customFormat="1" ht="23.25" thickBot="1" x14ac:dyDescent="0.25">
      <c r="B10" s="323"/>
      <c r="C10" s="46" t="s">
        <v>59</v>
      </c>
      <c r="D10" s="58" t="s">
        <v>472</v>
      </c>
      <c r="E10" s="59">
        <f>analüütika!C6</f>
        <v>3</v>
      </c>
      <c r="F10" s="60">
        <f>analüütika!D6</f>
        <v>3</v>
      </c>
      <c r="G10" s="61">
        <f>analüütika!H6</f>
        <v>4</v>
      </c>
      <c r="H10" s="62">
        <f>AVERAGE(E10:G10)</f>
        <v>3.3333333333333335</v>
      </c>
      <c r="I10" s="302">
        <v>4</v>
      </c>
      <c r="J10" s="301"/>
      <c r="K10" s="301"/>
      <c r="L10" s="301"/>
      <c r="M10" s="301"/>
      <c r="N10" s="301"/>
      <c r="O10" s="301"/>
      <c r="P10" s="312"/>
    </row>
    <row r="11" spans="2:16" s="279" customFormat="1" ht="34.5" thickBot="1" x14ac:dyDescent="0.25">
      <c r="B11" s="323"/>
      <c r="C11" s="46" t="s">
        <v>73</v>
      </c>
      <c r="D11" s="58" t="s">
        <v>474</v>
      </c>
      <c r="E11" s="59">
        <f>analüütika!C7</f>
        <v>4</v>
      </c>
      <c r="F11" s="60">
        <f>analüütika!D7</f>
        <v>4</v>
      </c>
      <c r="G11" s="61" t="s">
        <v>493</v>
      </c>
      <c r="H11" s="62">
        <f>AVERAGE(E11:G11)</f>
        <v>4</v>
      </c>
      <c r="I11" s="302">
        <v>4</v>
      </c>
      <c r="J11" s="301"/>
      <c r="K11" s="301"/>
      <c r="L11" s="301"/>
      <c r="M11" s="301"/>
      <c r="N11" s="301"/>
      <c r="O11" s="301"/>
      <c r="P11" s="312"/>
    </row>
    <row r="12" spans="2:16" s="279" customFormat="1" ht="12.75" thickBot="1" x14ac:dyDescent="0.25">
      <c r="B12" s="323"/>
      <c r="C12" s="46" t="s">
        <v>90</v>
      </c>
      <c r="D12" s="58" t="s">
        <v>477</v>
      </c>
      <c r="E12" s="59">
        <f>analüütika!C8</f>
        <v>3</v>
      </c>
      <c r="F12" s="60">
        <f>analüütika!D8</f>
        <v>3</v>
      </c>
      <c r="G12" s="61" t="s">
        <v>475</v>
      </c>
      <c r="H12" s="62">
        <f t="shared" ref="H12:H22" si="0">AVERAGE(E12:G12)</f>
        <v>3</v>
      </c>
      <c r="I12" s="302">
        <v>4</v>
      </c>
      <c r="J12" s="301"/>
      <c r="K12" s="301"/>
      <c r="L12" s="301"/>
      <c r="M12" s="301"/>
      <c r="N12" s="301"/>
      <c r="O12" s="301"/>
      <c r="P12" s="312"/>
    </row>
    <row r="13" spans="2:16" s="279" customFormat="1" ht="12.75" thickBot="1" x14ac:dyDescent="0.25">
      <c r="B13" s="323"/>
      <c r="C13" s="10" t="s">
        <v>102</v>
      </c>
      <c r="D13" s="340" t="s">
        <v>103</v>
      </c>
      <c r="E13" s="59">
        <f>analüütika!C9</f>
        <v>3</v>
      </c>
      <c r="F13" s="60">
        <f>analüütika!D9</f>
        <v>3</v>
      </c>
      <c r="G13" s="61" t="s">
        <v>475</v>
      </c>
      <c r="H13" s="62">
        <f t="shared" si="0"/>
        <v>3</v>
      </c>
      <c r="I13" s="302">
        <v>4</v>
      </c>
      <c r="J13" s="301"/>
      <c r="K13" s="301"/>
      <c r="L13" s="301"/>
      <c r="M13" s="301"/>
      <c r="N13" s="301"/>
      <c r="O13" s="301"/>
      <c r="P13" s="312"/>
    </row>
    <row r="14" spans="2:16" s="279" customFormat="1" ht="12.75" thickBot="1" x14ac:dyDescent="0.25">
      <c r="B14" s="323"/>
      <c r="C14" s="10" t="s">
        <v>119</v>
      </c>
      <c r="D14" s="340" t="s">
        <v>120</v>
      </c>
      <c r="E14" s="59">
        <f>analüütika!C10</f>
        <v>3</v>
      </c>
      <c r="F14" s="60">
        <f>analüütika!D10</f>
        <v>3</v>
      </c>
      <c r="G14" s="61">
        <f>analüütika!H10</f>
        <v>2</v>
      </c>
      <c r="H14" s="62">
        <f t="shared" si="0"/>
        <v>2.6666666666666665</v>
      </c>
      <c r="I14" s="302">
        <v>4</v>
      </c>
      <c r="J14" s="301"/>
      <c r="K14" s="301"/>
      <c r="L14" s="301"/>
      <c r="M14" s="301"/>
      <c r="N14" s="301"/>
      <c r="O14" s="301"/>
      <c r="P14" s="312"/>
    </row>
    <row r="15" spans="2:16" ht="12.75" thickBot="1" x14ac:dyDescent="0.25">
      <c r="B15" s="322"/>
      <c r="C15" s="10" t="s">
        <v>137</v>
      </c>
      <c r="D15" s="354" t="s">
        <v>138</v>
      </c>
      <c r="E15" s="59">
        <f>analüütika!C11</f>
        <v>3</v>
      </c>
      <c r="F15" s="60">
        <f>analüütika!D11</f>
        <v>3</v>
      </c>
      <c r="G15" s="61">
        <f>analüütika!H11</f>
        <v>2</v>
      </c>
      <c r="H15" s="62">
        <f t="shared" si="0"/>
        <v>2.6666666666666665</v>
      </c>
      <c r="I15" s="302">
        <v>4</v>
      </c>
      <c r="J15" s="299"/>
      <c r="K15" s="299"/>
      <c r="L15" s="299"/>
      <c r="M15" s="299"/>
      <c r="N15" s="299"/>
      <c r="O15" s="299"/>
      <c r="P15" s="313"/>
    </row>
    <row r="16" spans="2:16" ht="34.5" thickBot="1" x14ac:dyDescent="0.25">
      <c r="B16" s="322"/>
      <c r="C16" s="10" t="s">
        <v>148</v>
      </c>
      <c r="D16" s="354" t="s">
        <v>149</v>
      </c>
      <c r="E16" s="59">
        <f>analüütika!C12</f>
        <v>2</v>
      </c>
      <c r="F16" s="60">
        <f>analüütika!D12</f>
        <v>3</v>
      </c>
      <c r="G16" s="61" t="s">
        <v>475</v>
      </c>
      <c r="H16" s="62">
        <f t="shared" si="0"/>
        <v>2.5</v>
      </c>
      <c r="I16" s="302">
        <v>4</v>
      </c>
      <c r="J16" s="299"/>
      <c r="K16" s="299"/>
      <c r="L16" s="299"/>
      <c r="M16" s="299"/>
      <c r="N16" s="299"/>
      <c r="O16" s="299"/>
      <c r="P16" s="313"/>
    </row>
    <row r="17" spans="2:16" ht="23.25" thickBot="1" x14ac:dyDescent="0.25">
      <c r="B17" s="322"/>
      <c r="C17" s="10" t="s">
        <v>157</v>
      </c>
      <c r="D17" s="354" t="s">
        <v>158</v>
      </c>
      <c r="E17" s="59">
        <f>analüütika!C13</f>
        <v>3</v>
      </c>
      <c r="F17" s="60">
        <f>analüütika!D13</f>
        <v>3</v>
      </c>
      <c r="G17" s="61" t="s">
        <v>475</v>
      </c>
      <c r="H17" s="62">
        <f t="shared" si="0"/>
        <v>3</v>
      </c>
      <c r="I17" s="302">
        <v>4</v>
      </c>
      <c r="J17" s="329" t="s">
        <v>494</v>
      </c>
      <c r="K17" s="299"/>
      <c r="L17" s="299"/>
      <c r="M17" s="299"/>
      <c r="N17" s="299"/>
      <c r="O17" s="299"/>
      <c r="P17" s="313"/>
    </row>
    <row r="18" spans="2:16" ht="12.75" thickBot="1" x14ac:dyDescent="0.25">
      <c r="B18" s="322"/>
      <c r="C18" s="10" t="s">
        <v>168</v>
      </c>
      <c r="D18" s="354" t="s">
        <v>479</v>
      </c>
      <c r="E18" s="59">
        <f>analüütika!C14</f>
        <v>3</v>
      </c>
      <c r="F18" s="60">
        <f>analüütika!D14</f>
        <v>4</v>
      </c>
      <c r="G18" s="61" t="s">
        <v>475</v>
      </c>
      <c r="H18" s="62">
        <f t="shared" si="0"/>
        <v>3.5</v>
      </c>
      <c r="I18" s="302">
        <v>4</v>
      </c>
      <c r="J18" s="299"/>
      <c r="K18" s="299"/>
      <c r="L18" s="299"/>
      <c r="M18" s="299"/>
      <c r="N18" s="299"/>
      <c r="O18" s="299"/>
      <c r="P18" s="313"/>
    </row>
    <row r="19" spans="2:16" ht="12.75" thickBot="1" x14ac:dyDescent="0.25">
      <c r="B19" s="322"/>
      <c r="C19" s="10" t="s">
        <v>176</v>
      </c>
      <c r="D19" s="354" t="s">
        <v>177</v>
      </c>
      <c r="E19" s="59">
        <f>analüütika!C15</f>
        <v>3</v>
      </c>
      <c r="F19" s="60">
        <f>analüütika!D15</f>
        <v>4</v>
      </c>
      <c r="G19" s="61" t="s">
        <v>475</v>
      </c>
      <c r="H19" s="62">
        <f t="shared" si="0"/>
        <v>3.5</v>
      </c>
      <c r="I19" s="302">
        <v>4</v>
      </c>
      <c r="J19" s="299"/>
      <c r="K19" s="299"/>
      <c r="L19" s="299"/>
      <c r="M19" s="299"/>
      <c r="N19" s="299"/>
      <c r="O19" s="299"/>
      <c r="P19" s="313"/>
    </row>
    <row r="20" spans="2:16" ht="23.25" thickBot="1" x14ac:dyDescent="0.25">
      <c r="B20" s="322"/>
      <c r="C20" s="10" t="s">
        <v>193</v>
      </c>
      <c r="D20" s="354" t="s">
        <v>194</v>
      </c>
      <c r="E20" s="59">
        <f>analüütika!C16</f>
        <v>4</v>
      </c>
      <c r="F20" s="60">
        <f>analüütika!D16</f>
        <v>4</v>
      </c>
      <c r="G20" s="61">
        <f>analüütika!H16</f>
        <v>2</v>
      </c>
      <c r="H20" s="62">
        <f t="shared" si="0"/>
        <v>3.3333333333333335</v>
      </c>
      <c r="I20" s="302">
        <v>4</v>
      </c>
      <c r="J20" s="299"/>
      <c r="K20" s="299"/>
      <c r="L20" s="299"/>
      <c r="M20" s="299"/>
      <c r="N20" s="299"/>
      <c r="O20" s="299"/>
      <c r="P20" s="313"/>
    </row>
    <row r="21" spans="2:16" ht="23.25" thickBot="1" x14ac:dyDescent="0.25">
      <c r="B21" s="322"/>
      <c r="C21" s="10" t="s">
        <v>225</v>
      </c>
      <c r="D21" s="354" t="s">
        <v>480</v>
      </c>
      <c r="E21" s="59">
        <f>analüütika!C17</f>
        <v>4</v>
      </c>
      <c r="F21" s="60">
        <f>analüütika!D17</f>
        <v>4</v>
      </c>
      <c r="G21" s="61">
        <f>analüütika!H17</f>
        <v>3</v>
      </c>
      <c r="H21" s="62">
        <f t="shared" si="0"/>
        <v>3.6666666666666665</v>
      </c>
      <c r="I21" s="302">
        <v>4</v>
      </c>
      <c r="J21" s="299"/>
      <c r="K21" s="299"/>
      <c r="L21" s="299"/>
      <c r="M21" s="299"/>
      <c r="N21" s="299"/>
      <c r="O21" s="299"/>
      <c r="P21" s="313"/>
    </row>
    <row r="22" spans="2:16" ht="23.25" thickBot="1" x14ac:dyDescent="0.25">
      <c r="B22" s="322"/>
      <c r="C22" s="10" t="s">
        <v>245</v>
      </c>
      <c r="D22" s="354" t="s">
        <v>246</v>
      </c>
      <c r="E22" s="59">
        <f>analüütika!C18</f>
        <v>4</v>
      </c>
      <c r="F22" s="60">
        <f>analüütika!D18</f>
        <v>4</v>
      </c>
      <c r="G22" s="61" t="s">
        <v>475</v>
      </c>
      <c r="H22" s="62">
        <f t="shared" si="0"/>
        <v>4</v>
      </c>
      <c r="I22" s="302">
        <v>4</v>
      </c>
      <c r="J22" s="299"/>
      <c r="K22" s="299"/>
      <c r="L22" s="299"/>
      <c r="M22" s="299"/>
      <c r="N22" s="299"/>
      <c r="O22" s="299"/>
      <c r="P22" s="313"/>
    </row>
    <row r="23" spans="2:16" ht="34.5" thickBot="1" x14ac:dyDescent="0.25">
      <c r="B23" s="322"/>
      <c r="C23" s="10" t="s">
        <v>253</v>
      </c>
      <c r="D23" s="354" t="s">
        <v>481</v>
      </c>
      <c r="E23" s="59">
        <f>analüütika!C19</f>
        <v>2</v>
      </c>
      <c r="F23" s="60">
        <f>analüütika!D19</f>
        <v>3</v>
      </c>
      <c r="G23" s="61">
        <f>analüütika!H19</f>
        <v>1</v>
      </c>
      <c r="H23" s="62">
        <f>AVERAGE(E23:G23)</f>
        <v>2</v>
      </c>
      <c r="I23" s="302">
        <v>4</v>
      </c>
      <c r="J23" s="299"/>
      <c r="K23" s="299"/>
      <c r="L23" s="299"/>
      <c r="M23" s="299"/>
      <c r="N23" s="299"/>
      <c r="O23" s="299"/>
      <c r="P23" s="313"/>
    </row>
    <row r="24" spans="2:16" ht="27" customHeight="1" thickBot="1" x14ac:dyDescent="0.25">
      <c r="B24" s="322"/>
      <c r="C24" s="45"/>
      <c r="D24" s="45"/>
      <c r="E24" s="303"/>
      <c r="F24" s="45"/>
      <c r="G24" s="63" t="s">
        <v>495</v>
      </c>
      <c r="H24" s="64">
        <f>AVERAGE(H9:H23)</f>
        <v>3.1888888888888891</v>
      </c>
      <c r="I24" s="142"/>
      <c r="J24" s="299"/>
      <c r="K24" s="299"/>
      <c r="L24" s="299"/>
      <c r="M24" s="299"/>
      <c r="N24" s="299"/>
      <c r="O24" s="299"/>
      <c r="P24" s="313"/>
    </row>
    <row r="25" spans="2:16" ht="27" customHeight="1" x14ac:dyDescent="0.2">
      <c r="B25" s="322"/>
      <c r="C25" s="299"/>
      <c r="D25" s="304" t="s">
        <v>496</v>
      </c>
      <c r="E25" s="305"/>
      <c r="F25" s="299"/>
      <c r="G25" s="281"/>
      <c r="H25" s="282"/>
      <c r="I25" s="142"/>
      <c r="J25" s="299"/>
      <c r="K25" s="299"/>
      <c r="L25" s="299"/>
      <c r="M25" s="299"/>
      <c r="N25" s="299"/>
      <c r="O25" s="299"/>
      <c r="P25" s="313"/>
    </row>
    <row r="26" spans="2:16" x14ac:dyDescent="0.2">
      <c r="B26" s="322"/>
      <c r="C26" s="299"/>
      <c r="D26" s="306"/>
      <c r="E26" s="305"/>
      <c r="F26" s="281"/>
      <c r="G26" s="282"/>
      <c r="H26" s="299"/>
      <c r="I26" s="299"/>
      <c r="J26" s="299"/>
      <c r="K26" s="299"/>
      <c r="L26" s="299"/>
      <c r="M26" s="299"/>
      <c r="N26" s="299"/>
      <c r="O26" s="299"/>
      <c r="P26" s="313"/>
    </row>
    <row r="27" spans="2:16" ht="13.5" customHeight="1" thickBot="1" x14ac:dyDescent="0.25">
      <c r="B27" s="322"/>
      <c r="C27" s="265" t="s">
        <v>497</v>
      </c>
      <c r="D27" s="306"/>
      <c r="E27" s="305"/>
      <c r="F27" s="305"/>
      <c r="G27" s="305"/>
      <c r="H27" s="299"/>
      <c r="I27" s="300"/>
      <c r="J27" s="299"/>
      <c r="K27" s="299"/>
      <c r="L27" s="299"/>
      <c r="M27" s="299"/>
      <c r="N27" s="299"/>
      <c r="O27" s="299"/>
      <c r="P27" s="313"/>
    </row>
    <row r="28" spans="2:16" ht="12.75" thickBot="1" x14ac:dyDescent="0.25">
      <c r="B28" s="322"/>
      <c r="C28" s="271" t="s">
        <v>20</v>
      </c>
      <c r="D28" s="271" t="s">
        <v>21</v>
      </c>
      <c r="E28" s="272" t="s">
        <v>498</v>
      </c>
      <c r="F28" s="272" t="s">
        <v>491</v>
      </c>
      <c r="G28" s="299"/>
      <c r="H28" s="299"/>
      <c r="I28" s="329" t="s">
        <v>499</v>
      </c>
      <c r="J28" s="299"/>
      <c r="K28" s="299"/>
      <c r="L28" s="299"/>
      <c r="M28" s="299"/>
      <c r="N28" s="299"/>
      <c r="O28" s="299"/>
      <c r="P28" s="313"/>
    </row>
    <row r="29" spans="2:16" ht="23.25" thickBot="1" x14ac:dyDescent="0.25">
      <c r="B29" s="322"/>
      <c r="C29" s="65" t="s">
        <v>500</v>
      </c>
      <c r="D29" s="66" t="s">
        <v>501</v>
      </c>
      <c r="E29" s="62">
        <f>AVERAGE(E9:G12)</f>
        <v>3.5</v>
      </c>
      <c r="F29" s="291">
        <v>4</v>
      </c>
      <c r="G29" s="307"/>
      <c r="H29" s="299"/>
      <c r="I29" s="299"/>
      <c r="J29" s="299"/>
      <c r="K29" s="299"/>
      <c r="L29" s="299"/>
      <c r="M29" s="299"/>
      <c r="N29" s="299"/>
      <c r="O29" s="299"/>
      <c r="P29" s="313"/>
    </row>
    <row r="30" spans="2:16" ht="12.75" thickBot="1" x14ac:dyDescent="0.25">
      <c r="B30" s="322"/>
      <c r="C30" s="65" t="s">
        <v>502</v>
      </c>
      <c r="D30" s="66" t="s">
        <v>503</v>
      </c>
      <c r="E30" s="62">
        <f>AVERAGE(E13:G14)</f>
        <v>2.8</v>
      </c>
      <c r="F30" s="291">
        <v>4</v>
      </c>
      <c r="G30" s="299"/>
      <c r="H30" s="299"/>
      <c r="I30" s="299"/>
      <c r="J30" s="299"/>
      <c r="K30" s="299"/>
      <c r="L30" s="299"/>
      <c r="M30" s="299"/>
      <c r="N30" s="299"/>
      <c r="O30" s="299"/>
      <c r="P30" s="313"/>
    </row>
    <row r="31" spans="2:16" ht="22.5" customHeight="1" thickBot="1" x14ac:dyDescent="0.25">
      <c r="B31" s="322"/>
      <c r="C31" s="65" t="s">
        <v>504</v>
      </c>
      <c r="D31" s="66" t="s">
        <v>505</v>
      </c>
      <c r="E31" s="62">
        <f>AVERAGE(E15:G16)</f>
        <v>2.6</v>
      </c>
      <c r="F31" s="291">
        <v>4</v>
      </c>
      <c r="G31" s="299"/>
      <c r="H31" s="299"/>
      <c r="I31" s="299"/>
      <c r="J31" s="299"/>
      <c r="K31" s="299"/>
      <c r="L31" s="299"/>
      <c r="M31" s="299"/>
      <c r="N31" s="299"/>
      <c r="O31" s="299"/>
      <c r="P31" s="313"/>
    </row>
    <row r="32" spans="2:16" ht="12.75" thickBot="1" x14ac:dyDescent="0.25">
      <c r="B32" s="322"/>
      <c r="C32" s="65" t="s">
        <v>506</v>
      </c>
      <c r="D32" s="66" t="s">
        <v>156</v>
      </c>
      <c r="E32" s="62">
        <f>AVERAGE(E17:G23)</f>
        <v>3.2352941176470589</v>
      </c>
      <c r="F32" s="291">
        <v>4</v>
      </c>
      <c r="G32" s="284"/>
      <c r="H32" s="299"/>
      <c r="I32" s="299"/>
      <c r="J32" s="299"/>
      <c r="K32" s="299"/>
      <c r="L32" s="299"/>
      <c r="M32" s="299"/>
      <c r="N32" s="299"/>
      <c r="O32" s="299"/>
      <c r="P32" s="313"/>
    </row>
    <row r="33" spans="2:16" ht="13.5" customHeight="1" thickBot="1" x14ac:dyDescent="0.25">
      <c r="B33" s="322"/>
      <c r="C33" s="529" t="s">
        <v>495</v>
      </c>
      <c r="D33" s="529"/>
      <c r="E33" s="64">
        <f>AVERAGE(E29:E32)</f>
        <v>3.033823529411765</v>
      </c>
      <c r="F33" s="45"/>
      <c r="G33" s="285"/>
      <c r="H33" s="299"/>
      <c r="I33" s="299"/>
      <c r="J33" s="299"/>
      <c r="K33" s="299"/>
      <c r="L33" s="299"/>
      <c r="M33" s="299"/>
      <c r="N33" s="299"/>
      <c r="O33" s="299"/>
      <c r="P33" s="313"/>
    </row>
    <row r="34" spans="2:16" ht="12.75" customHeight="1" thickBot="1" x14ac:dyDescent="0.25">
      <c r="B34" s="322"/>
      <c r="C34" s="299"/>
      <c r="D34" s="308"/>
      <c r="E34" s="286"/>
      <c r="F34" s="287"/>
      <c r="G34" s="299"/>
      <c r="H34" s="299"/>
      <c r="I34" s="299"/>
      <c r="J34" s="299"/>
      <c r="K34" s="299"/>
      <c r="L34" s="299"/>
      <c r="M34" s="299"/>
      <c r="N34" s="299"/>
      <c r="O34" s="299"/>
      <c r="P34" s="313"/>
    </row>
    <row r="35" spans="2:16" x14ac:dyDescent="0.2">
      <c r="B35" s="322"/>
      <c r="C35" s="299"/>
      <c r="D35" s="299"/>
      <c r="E35" s="299"/>
      <c r="F35" s="299"/>
      <c r="G35" s="299"/>
      <c r="H35" s="299"/>
      <c r="I35" s="299"/>
      <c r="J35" s="299"/>
      <c r="K35" s="299"/>
      <c r="L35" s="299"/>
      <c r="M35" s="299"/>
      <c r="N35" s="299"/>
      <c r="O35" s="299"/>
      <c r="P35" s="313"/>
    </row>
    <row r="36" spans="2:16" ht="13.5" customHeight="1" x14ac:dyDescent="0.2">
      <c r="B36" s="322"/>
      <c r="C36" s="299"/>
      <c r="D36" s="299"/>
      <c r="E36" s="299"/>
      <c r="F36" s="299"/>
      <c r="G36" s="299"/>
      <c r="H36" s="299"/>
      <c r="I36" s="299"/>
      <c r="J36" s="299"/>
      <c r="K36" s="299"/>
      <c r="L36" s="299"/>
      <c r="M36" s="299"/>
      <c r="N36" s="299"/>
      <c r="O36" s="299"/>
      <c r="P36" s="313"/>
    </row>
    <row r="37" spans="2:16" x14ac:dyDescent="0.2">
      <c r="B37" s="322"/>
      <c r="C37" s="299"/>
      <c r="D37" s="299"/>
      <c r="E37" s="299"/>
      <c r="F37" s="299"/>
      <c r="G37" s="299"/>
      <c r="H37" s="299"/>
      <c r="I37" s="299"/>
      <c r="J37" s="299"/>
      <c r="K37" s="299"/>
      <c r="L37" s="299"/>
      <c r="M37" s="299"/>
      <c r="N37" s="299"/>
      <c r="O37" s="299"/>
      <c r="P37" s="313"/>
    </row>
    <row r="38" spans="2:16" x14ac:dyDescent="0.2">
      <c r="B38" s="322"/>
      <c r="C38" s="299"/>
      <c r="D38" s="299"/>
      <c r="E38" s="299"/>
      <c r="F38" s="299"/>
      <c r="G38" s="299"/>
      <c r="H38" s="299"/>
      <c r="I38" s="299"/>
      <c r="J38" s="299"/>
      <c r="K38" s="299"/>
      <c r="L38" s="299"/>
      <c r="M38" s="299"/>
      <c r="N38" s="299"/>
      <c r="O38" s="299"/>
      <c r="P38" s="313"/>
    </row>
    <row r="39" spans="2:16" x14ac:dyDescent="0.2">
      <c r="B39" s="322"/>
      <c r="C39" s="299"/>
      <c r="D39" s="306"/>
      <c r="E39" s="299"/>
      <c r="F39" s="299"/>
      <c r="G39" s="299"/>
      <c r="H39" s="299"/>
      <c r="I39" s="299"/>
      <c r="J39" s="299"/>
      <c r="K39" s="299"/>
      <c r="L39" s="299"/>
      <c r="M39" s="299"/>
      <c r="N39" s="299"/>
      <c r="O39" s="299"/>
      <c r="P39" s="313"/>
    </row>
    <row r="40" spans="2:16" x14ac:dyDescent="0.2">
      <c r="B40" s="322"/>
      <c r="C40" s="299"/>
      <c r="D40" s="306"/>
      <c r="E40" s="299"/>
      <c r="F40" s="299"/>
      <c r="G40" s="299"/>
      <c r="H40" s="299"/>
      <c r="I40" s="299"/>
      <c r="J40" s="299"/>
      <c r="K40" s="299"/>
      <c r="L40" s="299"/>
      <c r="M40" s="299"/>
      <c r="N40" s="299"/>
      <c r="O40" s="299"/>
      <c r="P40" s="313"/>
    </row>
    <row r="41" spans="2:16" x14ac:dyDescent="0.2">
      <c r="B41" s="322"/>
      <c r="C41" s="299"/>
      <c r="D41" s="306"/>
      <c r="E41" s="299"/>
      <c r="F41" s="299"/>
      <c r="G41" s="299"/>
      <c r="H41" s="299"/>
      <c r="I41" s="299"/>
      <c r="J41" s="299"/>
      <c r="K41" s="299"/>
      <c r="L41" s="299"/>
      <c r="M41" s="299"/>
      <c r="N41" s="299"/>
      <c r="O41" s="299"/>
      <c r="P41" s="313"/>
    </row>
    <row r="42" spans="2:16" x14ac:dyDescent="0.2">
      <c r="B42" s="322"/>
      <c r="C42" s="299"/>
      <c r="D42" s="300"/>
      <c r="E42" s="299"/>
      <c r="F42" s="299"/>
      <c r="G42" s="299"/>
      <c r="H42" s="299"/>
      <c r="I42" s="299"/>
      <c r="J42" s="299"/>
      <c r="K42" s="299"/>
      <c r="L42" s="299"/>
      <c r="M42" s="299"/>
      <c r="N42" s="299"/>
      <c r="O42" s="299"/>
      <c r="P42" s="313"/>
    </row>
    <row r="43" spans="2:16" x14ac:dyDescent="0.2">
      <c r="B43" s="322"/>
      <c r="C43" s="299"/>
      <c r="D43" s="306"/>
      <c r="E43" s="299"/>
      <c r="F43" s="299"/>
      <c r="G43" s="299"/>
      <c r="H43" s="299"/>
      <c r="I43" s="299"/>
      <c r="J43" s="299"/>
      <c r="K43" s="299"/>
      <c r="L43" s="299"/>
      <c r="M43" s="299"/>
      <c r="N43" s="299"/>
      <c r="O43" s="299"/>
      <c r="P43" s="313"/>
    </row>
    <row r="44" spans="2:16" x14ac:dyDescent="0.2">
      <c r="B44" s="322"/>
      <c r="C44" s="299"/>
      <c r="D44" s="306"/>
      <c r="E44" s="299"/>
      <c r="F44" s="299"/>
      <c r="G44" s="299"/>
      <c r="H44" s="299"/>
      <c r="I44" s="299"/>
      <c r="J44" s="299"/>
      <c r="K44" s="299"/>
      <c r="L44" s="299"/>
      <c r="M44" s="299"/>
      <c r="N44" s="299"/>
      <c r="O44" s="299"/>
      <c r="P44" s="313"/>
    </row>
    <row r="45" spans="2:16" x14ac:dyDescent="0.2">
      <c r="B45" s="322"/>
      <c r="C45" s="299"/>
      <c r="D45" s="306"/>
      <c r="E45" s="299"/>
      <c r="F45" s="299"/>
      <c r="G45" s="299"/>
      <c r="H45" s="299"/>
      <c r="I45" s="299"/>
      <c r="J45" s="299"/>
      <c r="K45" s="299"/>
      <c r="L45" s="299"/>
      <c r="M45" s="299"/>
      <c r="N45" s="299"/>
      <c r="O45" s="299"/>
      <c r="P45" s="313"/>
    </row>
    <row r="46" spans="2:16" x14ac:dyDescent="0.2">
      <c r="B46" s="322"/>
      <c r="C46" s="299"/>
      <c r="D46" s="306"/>
      <c r="E46" s="299"/>
      <c r="F46" s="299"/>
      <c r="G46" s="299"/>
      <c r="H46" s="299"/>
      <c r="I46" s="299"/>
      <c r="J46" s="299"/>
      <c r="K46" s="299"/>
      <c r="L46" s="299"/>
      <c r="M46" s="299"/>
      <c r="N46" s="299"/>
      <c r="O46" s="299"/>
      <c r="P46" s="313"/>
    </row>
    <row r="47" spans="2:16" x14ac:dyDescent="0.2">
      <c r="B47" s="322"/>
      <c r="C47" s="299"/>
      <c r="D47" s="306"/>
      <c r="E47" s="299"/>
      <c r="F47" s="299"/>
      <c r="G47" s="299"/>
      <c r="H47" s="299"/>
      <c r="I47" s="299"/>
      <c r="J47" s="299"/>
      <c r="K47" s="299"/>
      <c r="L47" s="299"/>
      <c r="M47" s="299"/>
      <c r="N47" s="299"/>
      <c r="O47" s="299"/>
      <c r="P47" s="313"/>
    </row>
    <row r="48" spans="2:16" x14ac:dyDescent="0.2">
      <c r="B48" s="322"/>
      <c r="C48" s="299"/>
      <c r="D48" s="306"/>
      <c r="E48" s="299"/>
      <c r="F48" s="299"/>
      <c r="G48" s="299"/>
      <c r="H48" s="299"/>
      <c r="I48" s="299"/>
      <c r="J48" s="299"/>
      <c r="K48" s="299"/>
      <c r="L48" s="299"/>
      <c r="M48" s="299"/>
      <c r="N48" s="299"/>
      <c r="O48" s="299"/>
      <c r="P48" s="313"/>
    </row>
    <row r="49" spans="2:16" x14ac:dyDescent="0.2">
      <c r="B49" s="322"/>
      <c r="C49" s="299"/>
      <c r="D49" s="306"/>
      <c r="E49" s="299"/>
      <c r="F49" s="299"/>
      <c r="G49" s="299"/>
      <c r="H49" s="299"/>
      <c r="I49" s="299"/>
      <c r="J49" s="299"/>
      <c r="K49" s="299"/>
      <c r="L49" s="299"/>
      <c r="M49" s="299"/>
      <c r="N49" s="299"/>
      <c r="O49" s="299"/>
      <c r="P49" s="313"/>
    </row>
    <row r="50" spans="2:16" x14ac:dyDescent="0.2">
      <c r="B50" s="322"/>
      <c r="C50" s="299"/>
      <c r="D50" s="306"/>
      <c r="E50" s="299"/>
      <c r="F50" s="299"/>
      <c r="G50" s="299"/>
      <c r="H50" s="299"/>
      <c r="I50" s="299"/>
      <c r="J50" s="299"/>
      <c r="K50" s="299"/>
      <c r="L50" s="299"/>
      <c r="M50" s="299"/>
      <c r="N50" s="299"/>
      <c r="O50" s="299"/>
      <c r="P50" s="313"/>
    </row>
    <row r="51" spans="2:16" ht="14.25" customHeight="1" x14ac:dyDescent="0.2">
      <c r="B51" s="322"/>
      <c r="C51" s="299"/>
      <c r="D51" s="299"/>
      <c r="E51" s="301"/>
      <c r="F51" s="301"/>
      <c r="G51" s="301"/>
      <c r="H51" s="299"/>
      <c r="I51" s="299"/>
      <c r="J51" s="299"/>
      <c r="K51" s="299"/>
      <c r="L51" s="299"/>
      <c r="M51" s="299"/>
      <c r="N51" s="299"/>
      <c r="O51" s="299"/>
      <c r="P51" s="313"/>
    </row>
    <row r="52" spans="2:16" s="292" customFormat="1" x14ac:dyDescent="0.2">
      <c r="B52" s="324"/>
      <c r="C52" s="309"/>
      <c r="D52" s="288" t="s">
        <v>507</v>
      </c>
      <c r="E52" s="290" t="s">
        <v>508</v>
      </c>
      <c r="F52" s="290" t="s">
        <v>467</v>
      </c>
      <c r="G52" s="290" t="s">
        <v>509</v>
      </c>
      <c r="H52" s="309"/>
      <c r="I52" s="309"/>
      <c r="J52" s="309"/>
      <c r="K52" s="309"/>
      <c r="L52" s="309"/>
      <c r="M52" s="309"/>
      <c r="N52" s="309"/>
      <c r="O52" s="309"/>
      <c r="P52" s="314"/>
    </row>
    <row r="53" spans="2:16" s="292" customFormat="1" ht="19.5" customHeight="1" x14ac:dyDescent="0.2">
      <c r="B53" s="324"/>
      <c r="C53" s="309"/>
      <c r="D53" s="310"/>
      <c r="E53" s="293">
        <f>SUM(E29:E32)</f>
        <v>12.13529411764706</v>
      </c>
      <c r="F53" s="293">
        <f>SUM(F29:F32)</f>
        <v>16</v>
      </c>
      <c r="G53" s="294">
        <f>E53/F53</f>
        <v>0.75845588235294126</v>
      </c>
      <c r="H53" s="309"/>
      <c r="I53" s="309"/>
      <c r="J53" s="309"/>
      <c r="K53" s="309"/>
      <c r="L53" s="309"/>
      <c r="M53" s="309"/>
      <c r="N53" s="309"/>
      <c r="O53" s="309"/>
      <c r="P53" s="314"/>
    </row>
    <row r="54" spans="2:16" x14ac:dyDescent="0.2">
      <c r="B54" s="322"/>
      <c r="C54" s="299"/>
      <c r="D54" s="306"/>
      <c r="E54" s="299"/>
      <c r="F54" s="299"/>
      <c r="G54" s="299"/>
      <c r="H54" s="299"/>
      <c r="I54" s="299"/>
      <c r="J54" s="299"/>
      <c r="K54" s="299"/>
      <c r="L54" s="299"/>
      <c r="M54" s="299"/>
      <c r="N54" s="299"/>
      <c r="O54" s="299"/>
      <c r="P54" s="313"/>
    </row>
    <row r="55" spans="2:16" x14ac:dyDescent="0.2">
      <c r="B55" s="322"/>
      <c r="C55" s="299"/>
      <c r="D55" s="306"/>
      <c r="E55" s="299"/>
      <c r="F55" s="299"/>
      <c r="G55" s="299"/>
      <c r="H55" s="299"/>
      <c r="I55" s="299"/>
      <c r="J55" s="299"/>
      <c r="K55" s="299"/>
      <c r="L55" s="299"/>
      <c r="M55" s="299"/>
      <c r="N55" s="299"/>
      <c r="O55" s="299"/>
      <c r="P55" s="313"/>
    </row>
    <row r="56" spans="2:16" s="57" customFormat="1" ht="14.25" customHeight="1" x14ac:dyDescent="0.2">
      <c r="B56" s="325"/>
      <c r="C56" s="328" t="s">
        <v>510</v>
      </c>
      <c r="D56" s="277"/>
      <c r="E56" s="277"/>
      <c r="F56" s="277"/>
      <c r="G56" s="277"/>
      <c r="H56" s="277"/>
      <c r="I56" s="277"/>
      <c r="J56" s="277"/>
      <c r="K56" s="277"/>
      <c r="L56" s="277"/>
      <c r="M56" s="277"/>
      <c r="N56" s="277"/>
      <c r="O56" s="277"/>
      <c r="P56" s="311"/>
    </row>
    <row r="57" spans="2:16" s="57" customFormat="1" ht="3.75" customHeight="1" x14ac:dyDescent="0.2">
      <c r="B57" s="321"/>
      <c r="C57" s="277"/>
      <c r="D57" s="277"/>
      <c r="E57" s="277"/>
      <c r="F57" s="277"/>
      <c r="G57" s="277"/>
      <c r="H57" s="277"/>
      <c r="I57" s="277"/>
      <c r="J57" s="277"/>
      <c r="K57" s="277"/>
      <c r="L57" s="277"/>
      <c r="M57" s="277"/>
      <c r="N57" s="277"/>
      <c r="O57" s="277"/>
      <c r="P57" s="311"/>
    </row>
    <row r="58" spans="2:16" ht="22.5" customHeight="1" x14ac:dyDescent="0.2">
      <c r="B58" s="322"/>
      <c r="C58" s="524"/>
      <c r="D58" s="524"/>
      <c r="E58" s="524"/>
      <c r="F58" s="524"/>
      <c r="G58" s="524"/>
      <c r="H58" s="524"/>
      <c r="I58" s="524"/>
      <c r="J58" s="524"/>
      <c r="K58" s="524"/>
      <c r="L58" s="299"/>
      <c r="M58" s="299"/>
      <c r="N58" s="299"/>
      <c r="O58" s="299"/>
      <c r="P58" s="313"/>
    </row>
    <row r="59" spans="2:16" ht="22.5" customHeight="1" x14ac:dyDescent="0.2">
      <c r="B59" s="322"/>
      <c r="C59" s="524"/>
      <c r="D59" s="524"/>
      <c r="E59" s="524"/>
      <c r="F59" s="524"/>
      <c r="G59" s="524"/>
      <c r="H59" s="524"/>
      <c r="I59" s="524"/>
      <c r="J59" s="524"/>
      <c r="K59" s="524"/>
      <c r="L59" s="299"/>
      <c r="M59" s="299"/>
      <c r="N59" s="299"/>
      <c r="O59" s="299"/>
      <c r="P59" s="313"/>
    </row>
    <row r="60" spans="2:16" ht="22.5" customHeight="1" x14ac:dyDescent="0.2">
      <c r="B60" s="322"/>
      <c r="C60" s="524"/>
      <c r="D60" s="524"/>
      <c r="E60" s="524"/>
      <c r="F60" s="524"/>
      <c r="G60" s="524"/>
      <c r="H60" s="524"/>
      <c r="I60" s="524"/>
      <c r="J60" s="524"/>
      <c r="K60" s="524"/>
      <c r="L60" s="299"/>
      <c r="M60" s="299"/>
      <c r="N60" s="299"/>
      <c r="O60" s="299"/>
      <c r="P60" s="313"/>
    </row>
    <row r="61" spans="2:16" ht="22.5" customHeight="1" x14ac:dyDescent="0.2">
      <c r="B61" s="322"/>
      <c r="C61" s="524"/>
      <c r="D61" s="524"/>
      <c r="E61" s="524"/>
      <c r="F61" s="524"/>
      <c r="G61" s="524"/>
      <c r="H61" s="524"/>
      <c r="I61" s="524"/>
      <c r="J61" s="524"/>
      <c r="K61" s="524"/>
      <c r="L61" s="299"/>
      <c r="M61" s="299"/>
      <c r="N61" s="299"/>
      <c r="O61" s="299"/>
      <c r="P61" s="313"/>
    </row>
    <row r="62" spans="2:16" ht="22.5" customHeight="1" x14ac:dyDescent="0.2">
      <c r="B62" s="322"/>
      <c r="C62" s="524"/>
      <c r="D62" s="524"/>
      <c r="E62" s="524"/>
      <c r="F62" s="524"/>
      <c r="G62" s="524"/>
      <c r="H62" s="524"/>
      <c r="I62" s="524"/>
      <c r="J62" s="524"/>
      <c r="K62" s="524"/>
      <c r="L62" s="299"/>
      <c r="M62" s="299"/>
      <c r="N62" s="299"/>
      <c r="O62" s="299"/>
      <c r="P62" s="313"/>
    </row>
    <row r="63" spans="2:16" ht="22.5" customHeight="1" x14ac:dyDescent="0.2">
      <c r="B63" s="322"/>
      <c r="C63" s="524"/>
      <c r="D63" s="524"/>
      <c r="E63" s="524"/>
      <c r="F63" s="524"/>
      <c r="G63" s="524"/>
      <c r="H63" s="524"/>
      <c r="I63" s="524"/>
      <c r="J63" s="524"/>
      <c r="K63" s="524"/>
      <c r="L63" s="299"/>
      <c r="M63" s="299"/>
      <c r="N63" s="299"/>
      <c r="O63" s="299"/>
      <c r="P63" s="313"/>
    </row>
    <row r="64" spans="2:16" ht="13.5" customHeight="1" thickBot="1" x14ac:dyDescent="0.25">
      <c r="B64" s="326"/>
      <c r="C64" s="327"/>
      <c r="D64" s="315"/>
      <c r="E64" s="316"/>
      <c r="F64" s="317"/>
      <c r="G64" s="317"/>
      <c r="H64" s="316"/>
      <c r="I64" s="316"/>
      <c r="J64" s="316"/>
      <c r="K64" s="316"/>
      <c r="L64" s="316"/>
      <c r="M64" s="316"/>
      <c r="N64" s="316"/>
      <c r="O64" s="316"/>
      <c r="P64" s="318"/>
    </row>
    <row r="65" spans="4:4" x14ac:dyDescent="0.2">
      <c r="D65" s="289"/>
    </row>
  </sheetData>
  <sheetProtection formatCells="0" formatColumns="0" formatRows="0" insertHyperlinks="0"/>
  <mergeCells count="6">
    <mergeCell ref="C58:K63"/>
    <mergeCell ref="C1:P1"/>
    <mergeCell ref="D3:G3"/>
    <mergeCell ref="D4:G4"/>
    <mergeCell ref="D5:G5"/>
    <mergeCell ref="C33:D33"/>
  </mergeCells>
  <conditionalFormatting sqref="H9:H23">
    <cfRule type="cellIs" dxfId="8" priority="7" stopIfTrue="1" operator="lessThan">
      <formula>2.2</formula>
    </cfRule>
    <cfRule type="cellIs" dxfId="7" priority="8" stopIfTrue="1" operator="between">
      <formula>2.2</formula>
      <formula>3.1</formula>
    </cfRule>
    <cfRule type="cellIs" dxfId="6" priority="9" stopIfTrue="1" operator="greaterThanOrEqual">
      <formula>3.2</formula>
    </cfRule>
  </conditionalFormatting>
  <conditionalFormatting sqref="H24">
    <cfRule type="cellIs" dxfId="5" priority="4" stopIfTrue="1" operator="lessThan">
      <formula>2.2</formula>
    </cfRule>
    <cfRule type="cellIs" dxfId="4" priority="5" stopIfTrue="1" operator="between">
      <formula>2.2</formula>
      <formula>3.1</formula>
    </cfRule>
    <cfRule type="cellIs" dxfId="3" priority="6" stopIfTrue="1" operator="greaterThanOrEqual">
      <formula>3.2</formula>
    </cfRule>
  </conditionalFormatting>
  <conditionalFormatting sqref="E29:E33">
    <cfRule type="cellIs" dxfId="2" priority="1" stopIfTrue="1" operator="lessThan">
      <formula>2.2</formula>
    </cfRule>
    <cfRule type="cellIs" dxfId="1" priority="2" stopIfTrue="1" operator="between">
      <formula>2.2</formula>
      <formula>3.1</formula>
    </cfRule>
    <cfRule type="cellIs" dxfId="0" priority="3" stopIfTrue="1" operator="greaterThanOrEqual">
      <formula>3.2</formula>
    </cfRule>
  </conditionalFormatting>
  <pageMargins left="0.7" right="0.7" top="0.75" bottom="0.75" header="0.3" footer="0.3"/>
  <pageSetup paperSize="9" scale="83" orientation="landscape" r:id="rId1"/>
  <rowBreaks count="1" manualBreakCount="1">
    <brk id="25"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F25"/>
  <sheetViews>
    <sheetView tabSelected="1" zoomScale="85" zoomScaleNormal="85" workbookViewId="0">
      <selection activeCell="H9" sqref="H9"/>
    </sheetView>
  </sheetViews>
  <sheetFormatPr defaultRowHeight="12.75" x14ac:dyDescent="0.2"/>
  <cols>
    <col min="1" max="1" width="32.5703125" style="367" customWidth="1"/>
    <col min="2" max="2" width="52.85546875" style="367" customWidth="1"/>
    <col min="3" max="3" width="75.140625" style="367" bestFit="1" customWidth="1"/>
    <col min="4" max="4" width="20" style="367" customWidth="1"/>
    <col min="5" max="5" width="20.28515625" style="367" bestFit="1" customWidth="1"/>
    <col min="6" max="6" width="28.85546875" style="367" bestFit="1" customWidth="1"/>
    <col min="7" max="7" width="9.140625" style="367" customWidth="1"/>
    <col min="8" max="16384" width="9.140625" style="367"/>
  </cols>
  <sheetData>
    <row r="1" spans="1:6" ht="19.5" thickBot="1" x14ac:dyDescent="0.35">
      <c r="A1" s="530" t="s">
        <v>596</v>
      </c>
      <c r="B1" s="530" t="s">
        <v>511</v>
      </c>
      <c r="C1" s="530" t="s">
        <v>597</v>
      </c>
      <c r="D1" s="530" t="s">
        <v>598</v>
      </c>
      <c r="E1" s="530" t="s">
        <v>512</v>
      </c>
      <c r="F1" s="530" t="s">
        <v>599</v>
      </c>
    </row>
    <row r="2" spans="1:6" ht="14.25" customHeight="1" thickBot="1" x14ac:dyDescent="0.25">
      <c r="A2" s="531" t="s">
        <v>600</v>
      </c>
      <c r="B2" s="532" t="s">
        <v>601</v>
      </c>
      <c r="C2" s="532" t="s">
        <v>602</v>
      </c>
      <c r="D2" s="533" t="s">
        <v>603</v>
      </c>
      <c r="E2" s="534" t="s">
        <v>604</v>
      </c>
      <c r="F2" s="535" t="s">
        <v>605</v>
      </c>
    </row>
    <row r="3" spans="1:6" ht="19.5" customHeight="1" thickBot="1" x14ac:dyDescent="0.25">
      <c r="A3" s="536" t="s">
        <v>606</v>
      </c>
      <c r="B3" s="537" t="s">
        <v>607</v>
      </c>
      <c r="C3" s="537" t="s">
        <v>608</v>
      </c>
      <c r="D3" s="538" t="s">
        <v>609</v>
      </c>
      <c r="E3" s="539" t="s">
        <v>610</v>
      </c>
      <c r="F3" s="540" t="s">
        <v>611</v>
      </c>
    </row>
    <row r="4" spans="1:6" ht="44.25" customHeight="1" thickBot="1" x14ac:dyDescent="0.25">
      <c r="A4" s="536"/>
      <c r="B4" s="541" t="s">
        <v>612</v>
      </c>
      <c r="C4" s="541" t="s">
        <v>613</v>
      </c>
      <c r="D4" s="542">
        <v>20000</v>
      </c>
      <c r="E4" s="543" t="s">
        <v>614</v>
      </c>
      <c r="F4" s="544" t="s">
        <v>611</v>
      </c>
    </row>
    <row r="5" spans="1:6" ht="44.25" customHeight="1" thickBot="1" x14ac:dyDescent="0.25">
      <c r="A5" s="536" t="s">
        <v>615</v>
      </c>
      <c r="B5" s="545" t="s">
        <v>616</v>
      </c>
      <c r="C5" s="537" t="s">
        <v>617</v>
      </c>
      <c r="D5" s="546">
        <v>2500</v>
      </c>
      <c r="E5" s="539" t="s">
        <v>618</v>
      </c>
      <c r="F5" s="540" t="s">
        <v>619</v>
      </c>
    </row>
    <row r="6" spans="1:6" ht="44.25" customHeight="1" thickBot="1" x14ac:dyDescent="0.25">
      <c r="A6" s="536"/>
      <c r="B6" s="545"/>
      <c r="C6" s="547" t="s">
        <v>620</v>
      </c>
      <c r="D6" s="548">
        <v>18600</v>
      </c>
      <c r="E6" s="549" t="s">
        <v>621</v>
      </c>
      <c r="F6" s="550" t="s">
        <v>611</v>
      </c>
    </row>
    <row r="7" spans="1:6" ht="44.25" customHeight="1" thickBot="1" x14ac:dyDescent="0.25">
      <c r="A7" s="536"/>
      <c r="B7" s="545"/>
      <c r="C7" s="551" t="s">
        <v>622</v>
      </c>
      <c r="D7" s="548"/>
      <c r="E7" s="549"/>
      <c r="F7" s="550"/>
    </row>
    <row r="8" spans="1:6" ht="44.25" customHeight="1" thickBot="1" x14ac:dyDescent="0.25">
      <c r="A8" s="536"/>
      <c r="B8" s="545"/>
      <c r="C8" s="551" t="s">
        <v>623</v>
      </c>
      <c r="D8" s="552" t="s">
        <v>624</v>
      </c>
      <c r="E8" s="553" t="s">
        <v>625</v>
      </c>
      <c r="F8" s="554" t="s">
        <v>619</v>
      </c>
    </row>
    <row r="9" spans="1:6" ht="44.25" customHeight="1" thickBot="1" x14ac:dyDescent="0.25">
      <c r="A9" s="536"/>
      <c r="B9" s="545"/>
      <c r="C9" s="555" t="s">
        <v>626</v>
      </c>
      <c r="D9" s="556" t="s">
        <v>627</v>
      </c>
      <c r="E9" s="556" t="s">
        <v>625</v>
      </c>
      <c r="F9" s="557" t="s">
        <v>619</v>
      </c>
    </row>
    <row r="10" spans="1:6" ht="44.25" customHeight="1" thickBot="1" x14ac:dyDescent="0.25">
      <c r="A10" s="536"/>
      <c r="B10" s="545"/>
      <c r="C10" s="555"/>
      <c r="D10" s="556"/>
      <c r="E10" s="556"/>
      <c r="F10" s="557"/>
    </row>
    <row r="11" spans="1:6" ht="19.5" customHeight="1" thickBot="1" x14ac:dyDescent="0.25">
      <c r="A11" s="536" t="s">
        <v>628</v>
      </c>
      <c r="B11" s="558" t="s">
        <v>629</v>
      </c>
      <c r="C11" s="559" t="s">
        <v>630</v>
      </c>
      <c r="D11" s="546">
        <v>10000</v>
      </c>
      <c r="E11" s="539" t="s">
        <v>631</v>
      </c>
      <c r="F11" s="540" t="s">
        <v>605</v>
      </c>
    </row>
    <row r="12" spans="1:6" ht="19.5" customHeight="1" thickBot="1" x14ac:dyDescent="0.25">
      <c r="A12" s="536"/>
      <c r="B12" s="558"/>
      <c r="C12" s="560" t="s">
        <v>632</v>
      </c>
      <c r="D12" s="543" t="s">
        <v>348</v>
      </c>
      <c r="E12" s="543" t="s">
        <v>618</v>
      </c>
      <c r="F12" s="544" t="s">
        <v>619</v>
      </c>
    </row>
    <row r="13" spans="1:6" ht="19.5" customHeight="1" thickBot="1" x14ac:dyDescent="0.25">
      <c r="A13" s="536" t="s">
        <v>633</v>
      </c>
      <c r="B13" s="558" t="s">
        <v>634</v>
      </c>
      <c r="C13" s="559" t="s">
        <v>635</v>
      </c>
      <c r="D13" s="561" t="s">
        <v>348</v>
      </c>
      <c r="E13" s="539" t="s">
        <v>625</v>
      </c>
      <c r="F13" s="562" t="s">
        <v>636</v>
      </c>
    </row>
    <row r="14" spans="1:6" ht="13.5" thickBot="1" x14ac:dyDescent="0.25">
      <c r="A14" s="536"/>
      <c r="B14" s="558"/>
      <c r="C14" s="560" t="s">
        <v>637</v>
      </c>
      <c r="D14" s="543" t="s">
        <v>348</v>
      </c>
      <c r="E14" s="563" t="s">
        <v>625</v>
      </c>
      <c r="F14" s="544" t="s">
        <v>638</v>
      </c>
    </row>
    <row r="15" spans="1:6" ht="26.25" thickBot="1" x14ac:dyDescent="0.25">
      <c r="A15" s="536" t="s">
        <v>639</v>
      </c>
      <c r="B15" s="558" t="s">
        <v>640</v>
      </c>
      <c r="C15" s="559" t="s">
        <v>641</v>
      </c>
      <c r="D15" s="539" t="s">
        <v>348</v>
      </c>
      <c r="E15" s="539" t="s">
        <v>642</v>
      </c>
      <c r="F15" s="540" t="s">
        <v>643</v>
      </c>
    </row>
    <row r="16" spans="1:6" ht="39" thickBot="1" x14ac:dyDescent="0.25">
      <c r="A16" s="536"/>
      <c r="B16" s="558"/>
      <c r="C16" s="551" t="s">
        <v>644</v>
      </c>
      <c r="D16" s="564">
        <v>1000</v>
      </c>
      <c r="E16" s="565" t="s">
        <v>625</v>
      </c>
      <c r="F16" s="566" t="s">
        <v>643</v>
      </c>
    </row>
    <row r="17" spans="1:6" ht="26.25" thickBot="1" x14ac:dyDescent="0.25">
      <c r="A17" s="536"/>
      <c r="B17" s="558"/>
      <c r="C17" s="560" t="s">
        <v>645</v>
      </c>
      <c r="D17" s="543" t="s">
        <v>348</v>
      </c>
      <c r="E17" s="543" t="s">
        <v>642</v>
      </c>
      <c r="F17" s="544" t="s">
        <v>646</v>
      </c>
    </row>
    <row r="18" spans="1:6" ht="39" thickBot="1" x14ac:dyDescent="0.25">
      <c r="A18" s="536" t="s">
        <v>647</v>
      </c>
      <c r="B18" s="567" t="s">
        <v>648</v>
      </c>
      <c r="C18" s="559" t="s">
        <v>649</v>
      </c>
      <c r="D18" s="539" t="s">
        <v>348</v>
      </c>
      <c r="E18" s="568" t="s">
        <v>650</v>
      </c>
      <c r="F18" s="569" t="s">
        <v>611</v>
      </c>
    </row>
    <row r="19" spans="1:6" ht="39" thickBot="1" x14ac:dyDescent="0.25">
      <c r="A19" s="536"/>
      <c r="B19" s="567"/>
      <c r="C19" s="551" t="s">
        <v>651</v>
      </c>
      <c r="D19" s="570" t="s">
        <v>348</v>
      </c>
      <c r="E19" s="565" t="s">
        <v>650</v>
      </c>
      <c r="F19" s="566" t="s">
        <v>611</v>
      </c>
    </row>
    <row r="20" spans="1:6" ht="26.25" thickBot="1" x14ac:dyDescent="0.25">
      <c r="A20" s="536"/>
      <c r="B20" s="567"/>
      <c r="C20" s="551" t="s">
        <v>652</v>
      </c>
      <c r="D20" s="565" t="s">
        <v>348</v>
      </c>
      <c r="E20" s="571" t="s">
        <v>653</v>
      </c>
      <c r="F20" s="572" t="s">
        <v>619</v>
      </c>
    </row>
    <row r="21" spans="1:6" ht="39" thickBot="1" x14ac:dyDescent="0.25">
      <c r="A21" s="536"/>
      <c r="B21" s="573" t="s">
        <v>654</v>
      </c>
      <c r="C21" s="551" t="s">
        <v>655</v>
      </c>
      <c r="D21" s="565" t="s">
        <v>348</v>
      </c>
      <c r="E21" s="565" t="s">
        <v>625</v>
      </c>
      <c r="F21" s="566" t="s">
        <v>611</v>
      </c>
    </row>
    <row r="22" spans="1:6" ht="13.5" thickBot="1" x14ac:dyDescent="0.25">
      <c r="A22" s="536"/>
      <c r="B22" s="573"/>
      <c r="C22" s="560" t="s">
        <v>656</v>
      </c>
      <c r="D22" s="543" t="s">
        <v>348</v>
      </c>
      <c r="E22" s="543" t="s">
        <v>625</v>
      </c>
      <c r="F22" s="544" t="s">
        <v>619</v>
      </c>
    </row>
    <row r="23" spans="1:6" ht="26.25" thickBot="1" x14ac:dyDescent="0.25">
      <c r="A23" s="536" t="s">
        <v>657</v>
      </c>
      <c r="B23" s="558" t="s">
        <v>658</v>
      </c>
      <c r="C23" s="559" t="s">
        <v>659</v>
      </c>
      <c r="D23" s="539" t="s">
        <v>348</v>
      </c>
      <c r="E23" s="539" t="s">
        <v>625</v>
      </c>
      <c r="F23" s="540" t="s">
        <v>646</v>
      </c>
    </row>
    <row r="24" spans="1:6" ht="26.25" thickBot="1" x14ac:dyDescent="0.25">
      <c r="A24" s="536"/>
      <c r="B24" s="558"/>
      <c r="C24" s="551" t="s">
        <v>660</v>
      </c>
      <c r="D24" s="565" t="s">
        <v>348</v>
      </c>
      <c r="E24" s="565" t="s">
        <v>625</v>
      </c>
      <c r="F24" s="566" t="s">
        <v>646</v>
      </c>
    </row>
    <row r="25" spans="1:6" ht="39" thickBot="1" x14ac:dyDescent="0.25">
      <c r="A25" s="536"/>
      <c r="B25" s="558"/>
      <c r="C25" s="560" t="s">
        <v>661</v>
      </c>
      <c r="D25" s="543" t="s">
        <v>348</v>
      </c>
      <c r="E25" s="543" t="s">
        <v>625</v>
      </c>
      <c r="F25" s="544" t="s">
        <v>619</v>
      </c>
    </row>
  </sheetData>
  <mergeCells count="21">
    <mergeCell ref="A18:A22"/>
    <mergeCell ref="B18:B20"/>
    <mergeCell ref="B21:B22"/>
    <mergeCell ref="A23:A25"/>
    <mergeCell ref="B23:B25"/>
    <mergeCell ref="A11:A12"/>
    <mergeCell ref="B11:B12"/>
    <mergeCell ref="A13:A14"/>
    <mergeCell ref="B13:B14"/>
    <mergeCell ref="A15:A17"/>
    <mergeCell ref="B15:B17"/>
    <mergeCell ref="A3:A4"/>
    <mergeCell ref="A5:A10"/>
    <mergeCell ref="B5:B10"/>
    <mergeCell ref="D6:D7"/>
    <mergeCell ref="E6:E7"/>
    <mergeCell ref="F6:F7"/>
    <mergeCell ref="C9:C10"/>
    <mergeCell ref="D9:D10"/>
    <mergeCell ref="E9:E10"/>
    <mergeCell ref="F9:F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J189"/>
  <sheetViews>
    <sheetView zoomScale="90" zoomScaleNormal="90" zoomScaleSheetLayoutView="70" workbookViewId="0">
      <pane ySplit="2" topLeftCell="A118" activePane="bottomLeft" state="frozen"/>
      <selection activeCell="E30" sqref="E30:E31"/>
      <selection pane="bottomLeft" activeCell="F118" sqref="F118"/>
    </sheetView>
  </sheetViews>
  <sheetFormatPr defaultColWidth="9.140625" defaultRowHeight="11.25" outlineLevelRow="2" x14ac:dyDescent="0.2"/>
  <cols>
    <col min="1" max="1" width="5.140625" style="48" customWidth="1"/>
    <col min="2" max="2" width="24.85546875" style="48" customWidth="1"/>
    <col min="3" max="3" width="3.85546875" style="19" customWidth="1"/>
    <col min="4" max="4" width="35.5703125" style="9" customWidth="1"/>
    <col min="5" max="5" width="8.7109375" style="10" bestFit="1" customWidth="1"/>
    <col min="6" max="6" width="55.7109375" style="75" customWidth="1"/>
    <col min="7" max="7" width="52.5703125" style="12" customWidth="1"/>
    <col min="8" max="8" width="5.5703125" style="11" customWidth="1"/>
    <col min="9" max="9" width="9.42578125" style="11" customWidth="1"/>
    <col min="10" max="10" width="9.140625" style="11"/>
    <col min="11" max="16384" width="9.140625" style="47"/>
  </cols>
  <sheetData>
    <row r="1" spans="1:8" ht="30.75" customHeight="1" x14ac:dyDescent="0.2">
      <c r="A1" s="166" t="s">
        <v>19</v>
      </c>
      <c r="B1" s="108"/>
      <c r="C1" s="83"/>
    </row>
    <row r="2" spans="1:8" s="107" customFormat="1" ht="18.75" customHeight="1" x14ac:dyDescent="0.2">
      <c r="A2" s="118" t="s">
        <v>20</v>
      </c>
      <c r="B2" s="118" t="s">
        <v>21</v>
      </c>
      <c r="C2" s="119"/>
      <c r="D2" s="120" t="s">
        <v>22</v>
      </c>
      <c r="E2" s="121"/>
      <c r="F2" s="122" t="s">
        <v>23</v>
      </c>
      <c r="G2" s="120" t="s">
        <v>24</v>
      </c>
    </row>
    <row r="3" spans="1:8" s="330" customFormat="1" ht="45" x14ac:dyDescent="0.2">
      <c r="A3" s="109">
        <v>1</v>
      </c>
      <c r="B3" s="110" t="s">
        <v>25</v>
      </c>
      <c r="C3" s="112"/>
      <c r="D3" s="113"/>
      <c r="E3" s="114"/>
      <c r="F3" s="113"/>
      <c r="G3" s="113"/>
    </row>
    <row r="4" spans="1:8" s="127" customFormat="1" ht="27" customHeight="1" x14ac:dyDescent="0.2">
      <c r="C4" s="115" t="s">
        <v>26</v>
      </c>
      <c r="D4" s="111" t="s">
        <v>27</v>
      </c>
      <c r="E4" s="10"/>
      <c r="G4" s="331" t="s">
        <v>28</v>
      </c>
    </row>
    <row r="5" spans="1:8" s="127" customFormat="1" x14ac:dyDescent="0.2">
      <c r="A5" s="84"/>
      <c r="B5" s="75"/>
      <c r="C5" s="7"/>
      <c r="D5" s="9"/>
      <c r="E5" s="10" t="s">
        <v>29</v>
      </c>
      <c r="F5" s="124" t="s">
        <v>30</v>
      </c>
    </row>
    <row r="6" spans="1:8" s="127" customFormat="1" ht="33.75" hidden="1" outlineLevel="1" x14ac:dyDescent="0.2">
      <c r="A6" s="84"/>
      <c r="B6" s="75"/>
      <c r="C6" s="7"/>
      <c r="D6" s="9"/>
      <c r="E6" s="10"/>
      <c r="F6" s="9"/>
      <c r="G6" s="12" t="s">
        <v>31</v>
      </c>
    </row>
    <row r="7" spans="1:8" s="127" customFormat="1" ht="22.5" collapsed="1" x14ac:dyDescent="0.2">
      <c r="A7" s="84"/>
      <c r="B7" s="75"/>
      <c r="C7" s="7"/>
      <c r="D7" s="9"/>
      <c r="E7" s="10" t="s">
        <v>32</v>
      </c>
      <c r="F7" s="124" t="s">
        <v>33</v>
      </c>
    </row>
    <row r="8" spans="1:8" s="127" customFormat="1" ht="45" hidden="1" outlineLevel="1" x14ac:dyDescent="0.2">
      <c r="A8" s="84"/>
      <c r="B8" s="75"/>
      <c r="C8" s="7"/>
      <c r="D8" s="9"/>
      <c r="E8" s="10"/>
      <c r="F8" s="9"/>
      <c r="G8" s="12" t="s">
        <v>34</v>
      </c>
    </row>
    <row r="9" spans="1:8" s="127" customFormat="1" collapsed="1" x14ac:dyDescent="0.2">
      <c r="A9" s="84"/>
      <c r="B9" s="75"/>
      <c r="C9" s="7"/>
      <c r="D9" s="9"/>
      <c r="E9" s="10" t="s">
        <v>35</v>
      </c>
      <c r="F9" s="124" t="s">
        <v>36</v>
      </c>
      <c r="G9" s="12"/>
    </row>
    <row r="10" spans="1:8" s="127" customFormat="1" ht="45" hidden="1" outlineLevel="1" x14ac:dyDescent="0.2">
      <c r="A10" s="84"/>
      <c r="B10" s="75"/>
      <c r="C10" s="7"/>
      <c r="D10" s="9"/>
      <c r="G10" s="12" t="s">
        <v>37</v>
      </c>
    </row>
    <row r="11" spans="1:8" s="127" customFormat="1" ht="22.5" collapsed="1" x14ac:dyDescent="0.2">
      <c r="A11" s="84"/>
      <c r="B11" s="75"/>
      <c r="C11" s="7"/>
      <c r="D11" s="9"/>
      <c r="E11" s="10" t="s">
        <v>38</v>
      </c>
      <c r="F11" s="124" t="s">
        <v>39</v>
      </c>
    </row>
    <row r="12" spans="1:8" s="127" customFormat="1" ht="45" hidden="1" outlineLevel="1" x14ac:dyDescent="0.2">
      <c r="A12" s="84"/>
      <c r="B12" s="75"/>
      <c r="C12" s="7"/>
      <c r="D12" s="9"/>
      <c r="E12" s="10"/>
      <c r="F12" s="9"/>
      <c r="G12" s="12" t="s">
        <v>40</v>
      </c>
    </row>
    <row r="13" spans="1:8" s="127" customFormat="1" ht="33.75" collapsed="1" x14ac:dyDescent="0.2">
      <c r="A13" s="84"/>
      <c r="B13" s="75"/>
      <c r="C13" s="7"/>
      <c r="D13" s="9"/>
      <c r="E13" s="10" t="s">
        <v>41</v>
      </c>
      <c r="F13" s="124" t="s">
        <v>42</v>
      </c>
      <c r="H13" s="9"/>
    </row>
    <row r="14" spans="1:8" s="127" customFormat="1" ht="22.5" hidden="1" outlineLevel="1" x14ac:dyDescent="0.2">
      <c r="A14" s="84"/>
      <c r="B14" s="75"/>
      <c r="C14" s="7"/>
      <c r="D14" s="9"/>
      <c r="E14" s="10"/>
      <c r="F14" s="9"/>
      <c r="G14" s="12" t="s">
        <v>43</v>
      </c>
    </row>
    <row r="15" spans="1:8" s="127" customFormat="1" ht="33.75" collapsed="1" x14ac:dyDescent="0.2">
      <c r="A15" s="84"/>
      <c r="B15" s="75"/>
      <c r="C15" s="7"/>
      <c r="D15" s="9"/>
      <c r="E15" s="10" t="s">
        <v>44</v>
      </c>
      <c r="F15" s="124" t="s">
        <v>45</v>
      </c>
      <c r="G15" s="12"/>
    </row>
    <row r="16" spans="1:8" s="127" customFormat="1" ht="56.25" hidden="1" outlineLevel="1" x14ac:dyDescent="0.2">
      <c r="A16" s="84"/>
      <c r="B16" s="75"/>
      <c r="C16" s="7"/>
      <c r="D16" s="9"/>
      <c r="E16" s="10"/>
      <c r="F16" s="9"/>
      <c r="G16" s="12" t="s">
        <v>46</v>
      </c>
    </row>
    <row r="17" spans="1:9" s="127" customFormat="1" ht="22.5" collapsed="1" x14ac:dyDescent="0.2">
      <c r="A17" s="84"/>
      <c r="B17" s="75"/>
      <c r="C17" s="7"/>
      <c r="D17" s="9"/>
      <c r="E17" s="10" t="s">
        <v>47</v>
      </c>
      <c r="F17" s="124" t="s">
        <v>48</v>
      </c>
    </row>
    <row r="18" spans="1:9" s="127" customFormat="1" ht="67.5" hidden="1" outlineLevel="2" x14ac:dyDescent="0.2">
      <c r="A18" s="84"/>
      <c r="B18" s="75"/>
      <c r="C18" s="7"/>
      <c r="D18" s="9"/>
      <c r="E18" s="10"/>
      <c r="F18" s="125"/>
      <c r="G18" s="14" t="s">
        <v>49</v>
      </c>
    </row>
    <row r="19" spans="1:9" s="127" customFormat="1" collapsed="1" x14ac:dyDescent="0.2">
      <c r="A19" s="84"/>
      <c r="B19" s="75"/>
      <c r="C19" s="7"/>
      <c r="D19" s="9"/>
      <c r="E19" s="10" t="s">
        <v>50</v>
      </c>
      <c r="F19" s="124" t="s">
        <v>51</v>
      </c>
      <c r="G19" s="12"/>
    </row>
    <row r="20" spans="1:9" s="127" customFormat="1" ht="45" hidden="1" outlineLevel="1" x14ac:dyDescent="0.2">
      <c r="A20" s="84"/>
      <c r="B20" s="75"/>
      <c r="C20" s="7"/>
      <c r="D20" s="9"/>
      <c r="E20" s="10"/>
      <c r="F20" s="9"/>
      <c r="G20" s="12" t="s">
        <v>52</v>
      </c>
      <c r="H20" s="9"/>
    </row>
    <row r="21" spans="1:9" s="127" customFormat="1" ht="22.5" collapsed="1" x14ac:dyDescent="0.2">
      <c r="A21" s="84"/>
      <c r="B21" s="75"/>
      <c r="C21" s="7"/>
      <c r="D21" s="9"/>
      <c r="E21" s="10" t="s">
        <v>53</v>
      </c>
      <c r="F21" s="124" t="s">
        <v>54</v>
      </c>
    </row>
    <row r="22" spans="1:9" s="127" customFormat="1" ht="56.25" hidden="1" outlineLevel="1" x14ac:dyDescent="0.2">
      <c r="A22" s="84"/>
      <c r="B22" s="75"/>
      <c r="C22" s="7"/>
      <c r="D22" s="9"/>
      <c r="E22" s="10"/>
      <c r="F22" s="9"/>
      <c r="G22" s="12" t="s">
        <v>55</v>
      </c>
    </row>
    <row r="23" spans="1:9" s="127" customFormat="1" collapsed="1" x14ac:dyDescent="0.2">
      <c r="A23" s="84"/>
      <c r="B23" s="75"/>
      <c r="C23" s="7"/>
      <c r="D23" s="9"/>
      <c r="E23" s="10" t="s">
        <v>56</v>
      </c>
      <c r="F23" s="124" t="s">
        <v>57</v>
      </c>
      <c r="G23" s="12"/>
    </row>
    <row r="24" spans="1:9" s="127" customFormat="1" ht="56.25" hidden="1" outlineLevel="1" x14ac:dyDescent="0.2">
      <c r="A24" s="84"/>
      <c r="B24" s="75" t="s">
        <v>28</v>
      </c>
      <c r="C24" s="7"/>
      <c r="D24" s="9"/>
      <c r="E24" s="10"/>
      <c r="F24" s="9"/>
      <c r="G24" s="12" t="s">
        <v>58</v>
      </c>
    </row>
    <row r="25" spans="1:9" s="127" customFormat="1" hidden="1" outlineLevel="1" x14ac:dyDescent="0.2">
      <c r="A25" s="84"/>
      <c r="B25" s="75"/>
      <c r="C25" s="7"/>
      <c r="D25" s="9"/>
    </row>
    <row r="26" spans="1:9" s="127" customFormat="1" hidden="1" outlineLevel="1" x14ac:dyDescent="0.2">
      <c r="A26" s="84"/>
      <c r="B26" s="75"/>
      <c r="C26" s="7"/>
      <c r="D26" s="9"/>
    </row>
    <row r="27" spans="1:9" s="127" customFormat="1" collapsed="1" x14ac:dyDescent="0.2">
      <c r="A27" s="84"/>
      <c r="B27" s="75"/>
      <c r="C27" s="7"/>
      <c r="D27" s="9"/>
      <c r="E27" s="10"/>
      <c r="F27" s="9"/>
      <c r="G27" s="12"/>
    </row>
    <row r="28" spans="1:9" s="127" customFormat="1" ht="33.75" x14ac:dyDescent="0.2">
      <c r="A28" s="84"/>
      <c r="B28" s="75"/>
      <c r="C28" s="115" t="s">
        <v>59</v>
      </c>
      <c r="D28" s="111" t="s">
        <v>60</v>
      </c>
      <c r="E28" s="10"/>
      <c r="F28" s="9"/>
      <c r="G28" s="12"/>
    </row>
    <row r="29" spans="1:9" s="127" customFormat="1" x14ac:dyDescent="0.2">
      <c r="A29" s="84"/>
      <c r="B29" s="75"/>
      <c r="C29" s="7"/>
      <c r="D29" s="9"/>
      <c r="E29" s="10" t="s">
        <v>61</v>
      </c>
      <c r="F29" s="124" t="s">
        <v>62</v>
      </c>
      <c r="G29" s="12"/>
    </row>
    <row r="30" spans="1:9" s="127" customFormat="1" ht="67.5" hidden="1" outlineLevel="1" x14ac:dyDescent="0.2">
      <c r="A30" s="48"/>
      <c r="B30" s="85"/>
      <c r="C30" s="7"/>
      <c r="D30" s="9"/>
      <c r="E30" s="10"/>
      <c r="F30" s="9"/>
      <c r="G30" s="12" t="s">
        <v>63</v>
      </c>
    </row>
    <row r="31" spans="1:9" s="127" customFormat="1" collapsed="1" x14ac:dyDescent="0.2">
      <c r="A31" s="48"/>
      <c r="B31" s="85"/>
      <c r="C31" s="7"/>
      <c r="D31" s="9"/>
      <c r="E31" s="10" t="s">
        <v>64</v>
      </c>
      <c r="F31" s="124" t="s">
        <v>65</v>
      </c>
      <c r="G31" s="12"/>
    </row>
    <row r="32" spans="1:9" s="127" customFormat="1" ht="56.25" hidden="1" outlineLevel="1" x14ac:dyDescent="0.2">
      <c r="A32" s="48"/>
      <c r="B32" s="85"/>
      <c r="C32" s="7"/>
      <c r="D32" s="9"/>
      <c r="E32" s="10"/>
      <c r="F32" s="9"/>
      <c r="G32" s="12" t="s">
        <v>66</v>
      </c>
      <c r="H32" s="9"/>
      <c r="I32" s="9"/>
    </row>
    <row r="33" spans="1:9" s="127" customFormat="1" collapsed="1" x14ac:dyDescent="0.2">
      <c r="A33" s="48"/>
      <c r="B33" s="85"/>
      <c r="C33" s="7"/>
      <c r="D33" s="9"/>
      <c r="E33" s="10" t="s">
        <v>67</v>
      </c>
      <c r="F33" s="124" t="s">
        <v>68</v>
      </c>
      <c r="I33" s="9"/>
    </row>
    <row r="34" spans="1:9" s="127" customFormat="1" ht="45" hidden="1" outlineLevel="1" x14ac:dyDescent="0.2">
      <c r="A34" s="48"/>
      <c r="B34" s="85"/>
      <c r="C34" s="7"/>
      <c r="D34" s="9"/>
      <c r="E34" s="10"/>
      <c r="G34" s="12" t="s">
        <v>69</v>
      </c>
      <c r="I34" s="9"/>
    </row>
    <row r="35" spans="1:9" s="127" customFormat="1" collapsed="1" x14ac:dyDescent="0.2">
      <c r="A35" s="84"/>
      <c r="B35" s="75"/>
      <c r="C35" s="7"/>
      <c r="D35" s="9"/>
      <c r="E35" s="10" t="s">
        <v>70</v>
      </c>
      <c r="F35" s="124" t="s">
        <v>71</v>
      </c>
    </row>
    <row r="36" spans="1:9" s="127" customFormat="1" ht="33.75" hidden="1" outlineLevel="1" x14ac:dyDescent="0.2">
      <c r="A36" s="84"/>
      <c r="B36" s="75"/>
      <c r="C36" s="7"/>
      <c r="D36" s="9"/>
      <c r="E36" s="10"/>
      <c r="G36" s="12" t="s">
        <v>72</v>
      </c>
      <c r="I36" s="9"/>
    </row>
    <row r="37" spans="1:9" s="127" customFormat="1" hidden="1" outlineLevel="1" x14ac:dyDescent="0.2">
      <c r="A37" s="84"/>
      <c r="B37" s="75"/>
      <c r="C37" s="7"/>
      <c r="D37" s="9"/>
      <c r="I37" s="9"/>
    </row>
    <row r="38" spans="1:9" s="127" customFormat="1" hidden="1" outlineLevel="1" x14ac:dyDescent="0.2">
      <c r="A38" s="84"/>
      <c r="B38" s="75"/>
      <c r="C38" s="7"/>
      <c r="D38" s="9"/>
      <c r="I38" s="9"/>
    </row>
    <row r="39" spans="1:9" s="127" customFormat="1" collapsed="1" x14ac:dyDescent="0.2">
      <c r="A39" s="84"/>
      <c r="B39" s="75"/>
      <c r="C39" s="7"/>
      <c r="D39" s="9"/>
      <c r="E39" s="10"/>
      <c r="F39" s="9"/>
      <c r="G39" s="12"/>
    </row>
    <row r="40" spans="1:9" s="127" customFormat="1" ht="33.75" x14ac:dyDescent="0.2">
      <c r="A40" s="84"/>
      <c r="B40" s="75"/>
      <c r="C40" s="115" t="s">
        <v>73</v>
      </c>
      <c r="D40" s="111" t="s">
        <v>74</v>
      </c>
      <c r="E40" s="10"/>
      <c r="G40" s="331"/>
    </row>
    <row r="41" spans="1:9" s="127" customFormat="1" ht="22.5" x14ac:dyDescent="0.2">
      <c r="A41" s="84"/>
      <c r="B41" s="75"/>
      <c r="C41" s="7"/>
      <c r="D41" s="9"/>
      <c r="E41" s="10" t="s">
        <v>75</v>
      </c>
      <c r="F41" s="124" t="s">
        <v>76</v>
      </c>
      <c r="G41" s="12"/>
    </row>
    <row r="42" spans="1:9" s="127" customFormat="1" ht="45" hidden="1" outlineLevel="1" x14ac:dyDescent="0.2">
      <c r="A42" s="84"/>
      <c r="B42" s="75"/>
      <c r="C42" s="7"/>
      <c r="D42" s="9"/>
      <c r="E42" s="10"/>
      <c r="F42" s="9"/>
      <c r="G42" s="12" t="s">
        <v>77</v>
      </c>
    </row>
    <row r="43" spans="1:9" s="127" customFormat="1" ht="56.25" collapsed="1" x14ac:dyDescent="0.2">
      <c r="A43" s="84"/>
      <c r="B43" s="75"/>
      <c r="C43" s="7"/>
      <c r="D43" s="9"/>
      <c r="E43" s="10" t="s">
        <v>78</v>
      </c>
      <c r="F43" s="124" t="s">
        <v>79</v>
      </c>
      <c r="G43" s="12"/>
    </row>
    <row r="44" spans="1:9" s="127" customFormat="1" ht="56.25" hidden="1" outlineLevel="1" x14ac:dyDescent="0.2">
      <c r="A44" s="48"/>
      <c r="B44" s="85"/>
      <c r="C44" s="7"/>
      <c r="D44" s="9"/>
      <c r="E44" s="10"/>
      <c r="F44" s="9"/>
      <c r="G44" s="14" t="s">
        <v>80</v>
      </c>
    </row>
    <row r="45" spans="1:9" s="127" customFormat="1" collapsed="1" x14ac:dyDescent="0.2">
      <c r="A45" s="84"/>
      <c r="B45" s="75"/>
      <c r="C45" s="7"/>
      <c r="D45" s="9"/>
      <c r="E45" s="10" t="s">
        <v>81</v>
      </c>
      <c r="F45" s="124" t="s">
        <v>82</v>
      </c>
    </row>
    <row r="46" spans="1:9" s="127" customFormat="1" ht="22.5" hidden="1" outlineLevel="1" x14ac:dyDescent="0.2">
      <c r="A46" s="84"/>
      <c r="B46" s="75"/>
      <c r="C46" s="7"/>
      <c r="D46" s="9"/>
      <c r="E46" s="10"/>
      <c r="F46" s="9"/>
      <c r="G46" s="12" t="s">
        <v>83</v>
      </c>
    </row>
    <row r="47" spans="1:9" s="127" customFormat="1" collapsed="1" x14ac:dyDescent="0.2">
      <c r="A47" s="84"/>
      <c r="B47" s="75"/>
      <c r="C47" s="7"/>
      <c r="D47" s="9"/>
      <c r="E47" s="10" t="s">
        <v>84</v>
      </c>
      <c r="F47" s="124" t="s">
        <v>85</v>
      </c>
      <c r="G47" s="12"/>
    </row>
    <row r="48" spans="1:9" s="127" customFormat="1" ht="45" hidden="1" outlineLevel="1" x14ac:dyDescent="0.2">
      <c r="A48" s="84"/>
      <c r="B48" s="75"/>
      <c r="C48" s="7"/>
      <c r="D48" s="9"/>
      <c r="E48" s="10"/>
      <c r="F48" s="9"/>
      <c r="G48" s="12" t="s">
        <v>86</v>
      </c>
    </row>
    <row r="49" spans="1:8" s="127" customFormat="1" ht="22.5" collapsed="1" x14ac:dyDescent="0.2">
      <c r="A49" s="84"/>
      <c r="B49" s="75"/>
      <c r="C49" s="7"/>
      <c r="D49" s="9"/>
      <c r="E49" s="10" t="s">
        <v>87</v>
      </c>
      <c r="F49" s="124" t="s">
        <v>88</v>
      </c>
      <c r="G49" s="12"/>
    </row>
    <row r="50" spans="1:8" s="127" customFormat="1" ht="33.75" hidden="1" outlineLevel="1" x14ac:dyDescent="0.2">
      <c r="A50" s="84"/>
      <c r="B50" s="75"/>
      <c r="C50" s="7"/>
      <c r="D50" s="9"/>
      <c r="F50" s="9"/>
      <c r="G50" s="12" t="s">
        <v>89</v>
      </c>
    </row>
    <row r="51" spans="1:8" s="127" customFormat="1" collapsed="1" x14ac:dyDescent="0.2">
      <c r="A51" s="84"/>
      <c r="B51" s="75"/>
      <c r="C51" s="7"/>
      <c r="D51" s="9"/>
      <c r="E51" s="10"/>
      <c r="F51" s="15"/>
      <c r="G51" s="14"/>
    </row>
    <row r="52" spans="1:8" s="127" customFormat="1" ht="22.5" x14ac:dyDescent="0.2">
      <c r="A52" s="84"/>
      <c r="B52" s="75"/>
      <c r="C52" s="115" t="s">
        <v>90</v>
      </c>
      <c r="D52" s="111" t="s">
        <v>91</v>
      </c>
      <c r="E52" s="10"/>
      <c r="G52" s="331"/>
    </row>
    <row r="53" spans="1:8" s="127" customFormat="1" ht="22.5" x14ac:dyDescent="0.2">
      <c r="A53" s="84"/>
      <c r="B53" s="75"/>
      <c r="C53" s="7"/>
      <c r="D53" s="9"/>
      <c r="E53" s="10" t="s">
        <v>92</v>
      </c>
      <c r="F53" s="124" t="s">
        <v>93</v>
      </c>
    </row>
    <row r="54" spans="1:8" s="127" customFormat="1" ht="33.75" hidden="1" outlineLevel="1" x14ac:dyDescent="0.2">
      <c r="A54" s="48"/>
      <c r="B54" s="85"/>
      <c r="C54" s="7"/>
      <c r="D54" s="9"/>
      <c r="E54" s="10"/>
      <c r="G54" s="12" t="s">
        <v>94</v>
      </c>
    </row>
    <row r="55" spans="1:8" s="127" customFormat="1" ht="22.5" collapsed="1" x14ac:dyDescent="0.2">
      <c r="A55" s="84"/>
      <c r="B55" s="75"/>
      <c r="C55" s="7"/>
      <c r="E55" s="86" t="s">
        <v>95</v>
      </c>
      <c r="F55" s="124" t="s">
        <v>96</v>
      </c>
      <c r="G55" s="12"/>
    </row>
    <row r="56" spans="1:8" s="127" customFormat="1" ht="45" hidden="1" outlineLevel="1" x14ac:dyDescent="0.2">
      <c r="A56" s="84"/>
      <c r="B56" s="75"/>
      <c r="C56" s="7"/>
      <c r="E56" s="86"/>
      <c r="F56" s="9"/>
      <c r="G56" s="12" t="s">
        <v>97</v>
      </c>
    </row>
    <row r="57" spans="1:8" s="127" customFormat="1" ht="22.5" collapsed="1" x14ac:dyDescent="0.2">
      <c r="A57" s="84"/>
      <c r="B57" s="75"/>
      <c r="C57" s="7"/>
      <c r="E57" s="86" t="s">
        <v>98</v>
      </c>
      <c r="F57" s="124" t="s">
        <v>99</v>
      </c>
      <c r="G57" s="12"/>
      <c r="H57" s="9"/>
    </row>
    <row r="58" spans="1:8" s="127" customFormat="1" ht="33.75" hidden="1" outlineLevel="1" x14ac:dyDescent="0.2">
      <c r="A58" s="84"/>
      <c r="B58" s="75"/>
      <c r="C58" s="7"/>
      <c r="E58" s="86"/>
      <c r="F58" s="9"/>
      <c r="G58" s="12" t="s">
        <v>100</v>
      </c>
    </row>
    <row r="59" spans="1:8" s="127" customFormat="1" collapsed="1" x14ac:dyDescent="0.2">
      <c r="A59" s="84"/>
      <c r="B59" s="75"/>
      <c r="C59" s="7"/>
      <c r="E59" s="86"/>
      <c r="F59" s="9"/>
      <c r="G59" s="12"/>
    </row>
    <row r="60" spans="1:8" s="127" customFormat="1" ht="22.5" x14ac:dyDescent="0.2">
      <c r="A60" s="109">
        <v>2</v>
      </c>
      <c r="B60" s="110" t="s">
        <v>101</v>
      </c>
      <c r="E60" s="10"/>
      <c r="G60" s="331"/>
    </row>
    <row r="61" spans="1:8" s="127" customFormat="1" x14ac:dyDescent="0.2">
      <c r="A61" s="48"/>
      <c r="B61" s="85"/>
      <c r="C61" s="115" t="s">
        <v>102</v>
      </c>
      <c r="D61" s="111" t="s">
        <v>103</v>
      </c>
      <c r="E61" s="10"/>
      <c r="F61" s="9"/>
      <c r="G61" s="12"/>
    </row>
    <row r="62" spans="1:8" s="127" customFormat="1" ht="33.75" x14ac:dyDescent="0.2">
      <c r="A62" s="48"/>
      <c r="B62" s="85"/>
      <c r="C62" s="7"/>
      <c r="D62" s="9"/>
      <c r="E62" s="10" t="s">
        <v>104</v>
      </c>
      <c r="F62" s="124" t="s">
        <v>105</v>
      </c>
      <c r="G62" s="12"/>
    </row>
    <row r="63" spans="1:8" s="127" customFormat="1" ht="45" hidden="1" outlineLevel="1" x14ac:dyDescent="0.2">
      <c r="A63" s="48"/>
      <c r="B63" s="85"/>
      <c r="C63" s="7"/>
      <c r="D63" s="9"/>
      <c r="E63" s="10"/>
      <c r="F63" s="9"/>
      <c r="G63" s="12" t="s">
        <v>106</v>
      </c>
    </row>
    <row r="64" spans="1:8" s="127" customFormat="1" collapsed="1" x14ac:dyDescent="0.2">
      <c r="A64" s="48"/>
      <c r="B64" s="85"/>
      <c r="C64" s="7"/>
      <c r="D64" s="9"/>
      <c r="E64" s="10" t="s">
        <v>107</v>
      </c>
      <c r="F64" s="124" t="s">
        <v>108</v>
      </c>
      <c r="G64" s="9"/>
    </row>
    <row r="65" spans="1:8" s="127" customFormat="1" ht="22.5" hidden="1" outlineLevel="1" x14ac:dyDescent="0.2">
      <c r="A65" s="48"/>
      <c r="B65" s="85"/>
      <c r="C65" s="7"/>
      <c r="D65" s="9"/>
      <c r="E65" s="10"/>
      <c r="F65" s="9"/>
      <c r="G65" s="14" t="s">
        <v>109</v>
      </c>
    </row>
    <row r="66" spans="1:8" s="127" customFormat="1" ht="19.5" customHeight="1" collapsed="1" x14ac:dyDescent="0.2">
      <c r="A66" s="48"/>
      <c r="B66" s="85"/>
      <c r="C66" s="7"/>
      <c r="D66" s="9"/>
      <c r="E66" s="10" t="s">
        <v>110</v>
      </c>
      <c r="F66" s="131" t="s">
        <v>111</v>
      </c>
      <c r="G66" s="14"/>
    </row>
    <row r="67" spans="1:8" s="127" customFormat="1" ht="22.5" hidden="1" outlineLevel="1" x14ac:dyDescent="0.2">
      <c r="A67" s="48"/>
      <c r="B67" s="85"/>
      <c r="C67" s="7"/>
      <c r="D67" s="9"/>
      <c r="E67" s="10"/>
      <c r="F67" s="15"/>
      <c r="G67" s="12" t="s">
        <v>112</v>
      </c>
    </row>
    <row r="68" spans="1:8" s="127" customFormat="1" collapsed="1" x14ac:dyDescent="0.2">
      <c r="A68" s="48"/>
      <c r="B68" s="85"/>
      <c r="C68" s="7"/>
      <c r="D68" s="9"/>
      <c r="E68" s="10" t="s">
        <v>113</v>
      </c>
      <c r="F68" s="131" t="s">
        <v>114</v>
      </c>
      <c r="G68" s="12"/>
    </row>
    <row r="69" spans="1:8" s="127" customFormat="1" ht="45" hidden="1" outlineLevel="1" x14ac:dyDescent="0.2">
      <c r="A69" s="48"/>
      <c r="B69" s="85"/>
      <c r="C69" s="7"/>
      <c r="D69" s="9"/>
      <c r="E69" s="10"/>
      <c r="F69" s="15"/>
      <c r="G69" s="12" t="s">
        <v>115</v>
      </c>
    </row>
    <row r="70" spans="1:8" s="127" customFormat="1" ht="22.5" collapsed="1" x14ac:dyDescent="0.2">
      <c r="A70" s="48"/>
      <c r="B70" s="85"/>
      <c r="C70" s="7"/>
      <c r="D70" s="9"/>
      <c r="E70" s="10" t="s">
        <v>116</v>
      </c>
      <c r="F70" s="124" t="s">
        <v>117</v>
      </c>
      <c r="G70" s="12"/>
      <c r="H70" s="9"/>
    </row>
    <row r="71" spans="1:8" s="127" customFormat="1" ht="45" hidden="1" outlineLevel="1" x14ac:dyDescent="0.2">
      <c r="A71" s="48"/>
      <c r="B71" s="85"/>
      <c r="C71" s="7"/>
      <c r="D71" s="9"/>
      <c r="E71" s="10"/>
      <c r="F71" s="9"/>
      <c r="G71" s="12" t="s">
        <v>118</v>
      </c>
    </row>
    <row r="72" spans="1:8" s="127" customFormat="1" collapsed="1" x14ac:dyDescent="0.2">
      <c r="A72" s="48"/>
      <c r="B72" s="85"/>
      <c r="C72" s="7"/>
      <c r="D72" s="9"/>
      <c r="E72" s="10"/>
      <c r="G72" s="331"/>
    </row>
    <row r="73" spans="1:8" s="127" customFormat="1" x14ac:dyDescent="0.2">
      <c r="A73" s="48"/>
      <c r="B73" s="85"/>
      <c r="C73" s="115" t="s">
        <v>119</v>
      </c>
      <c r="D73" s="111" t="s">
        <v>120</v>
      </c>
      <c r="E73" s="10"/>
      <c r="G73" s="331"/>
    </row>
    <row r="74" spans="1:8" s="127" customFormat="1" x14ac:dyDescent="0.2">
      <c r="A74" s="48"/>
      <c r="B74" s="85"/>
      <c r="C74" s="7"/>
      <c r="D74" s="9"/>
      <c r="E74" s="10"/>
      <c r="G74" s="331"/>
    </row>
    <row r="75" spans="1:8" s="127" customFormat="1" ht="22.5" x14ac:dyDescent="0.2">
      <c r="A75" s="84"/>
      <c r="B75" s="75"/>
      <c r="C75" s="7"/>
      <c r="D75" s="9"/>
      <c r="E75" s="10" t="s">
        <v>121</v>
      </c>
      <c r="F75" s="126" t="s">
        <v>122</v>
      </c>
      <c r="G75" s="73"/>
    </row>
    <row r="76" spans="1:8" s="127" customFormat="1" ht="33.75" hidden="1" outlineLevel="1" x14ac:dyDescent="0.2">
      <c r="A76" s="84"/>
      <c r="B76" s="75"/>
      <c r="C76" s="7"/>
      <c r="D76" s="9"/>
      <c r="E76" s="10"/>
      <c r="F76" s="73"/>
      <c r="G76" s="74" t="s">
        <v>123</v>
      </c>
    </row>
    <row r="77" spans="1:8" s="127" customFormat="1" collapsed="1" x14ac:dyDescent="0.2">
      <c r="A77" s="84"/>
      <c r="B77" s="75"/>
      <c r="C77" s="7"/>
      <c r="D77" s="9"/>
      <c r="E77" s="10" t="s">
        <v>124</v>
      </c>
      <c r="F77" s="332" t="s">
        <v>125</v>
      </c>
      <c r="G77" s="9"/>
    </row>
    <row r="78" spans="1:8" s="127" customFormat="1" ht="67.5" hidden="1" outlineLevel="1" x14ac:dyDescent="0.2">
      <c r="A78" s="84"/>
      <c r="B78" s="75"/>
      <c r="C78" s="7"/>
      <c r="D78" s="9"/>
      <c r="E78" s="10"/>
      <c r="F78" s="9"/>
      <c r="G78" s="12" t="s">
        <v>126</v>
      </c>
    </row>
    <row r="79" spans="1:8" s="127" customFormat="1" ht="22.5" collapsed="1" x14ac:dyDescent="0.2">
      <c r="A79" s="84"/>
      <c r="B79" s="75"/>
      <c r="C79" s="7"/>
      <c r="D79" s="9"/>
      <c r="E79" s="10" t="s">
        <v>127</v>
      </c>
      <c r="F79" s="126" t="s">
        <v>128</v>
      </c>
    </row>
    <row r="80" spans="1:8" s="127" customFormat="1" ht="45" hidden="1" outlineLevel="1" x14ac:dyDescent="0.2">
      <c r="A80" s="84"/>
      <c r="B80" s="75"/>
      <c r="C80" s="7"/>
      <c r="D80" s="9"/>
      <c r="E80" s="10"/>
      <c r="G80" s="12" t="s">
        <v>129</v>
      </c>
    </row>
    <row r="81" spans="1:8" s="127" customFormat="1" ht="22.5" collapsed="1" x14ac:dyDescent="0.2">
      <c r="A81" s="84"/>
      <c r="B81" s="75"/>
      <c r="C81" s="7"/>
      <c r="D81" s="9"/>
      <c r="E81" s="10" t="s">
        <v>130</v>
      </c>
      <c r="F81" s="124" t="s">
        <v>131</v>
      </c>
    </row>
    <row r="82" spans="1:8" s="127" customFormat="1" ht="56.25" hidden="1" outlineLevel="1" x14ac:dyDescent="0.2">
      <c r="A82" s="84"/>
      <c r="B82" s="75"/>
      <c r="C82" s="7"/>
      <c r="D82" s="9"/>
      <c r="E82" s="10"/>
      <c r="F82" s="9"/>
      <c r="G82" s="12" t="s">
        <v>132</v>
      </c>
    </row>
    <row r="83" spans="1:8" s="127" customFormat="1" ht="22.5" collapsed="1" x14ac:dyDescent="0.2">
      <c r="A83" s="84"/>
      <c r="B83" s="75"/>
      <c r="C83" s="7"/>
      <c r="D83" s="9"/>
      <c r="E83" s="10" t="s">
        <v>133</v>
      </c>
      <c r="F83" s="124" t="s">
        <v>134</v>
      </c>
      <c r="G83" s="12"/>
    </row>
    <row r="84" spans="1:8" s="127" customFormat="1" ht="33.75" hidden="1" outlineLevel="1" x14ac:dyDescent="0.2">
      <c r="A84" s="84"/>
      <c r="B84" s="75"/>
      <c r="C84" s="7"/>
      <c r="D84" s="9"/>
      <c r="E84" s="10"/>
      <c r="F84" s="9"/>
      <c r="G84" s="12" t="s">
        <v>135</v>
      </c>
    </row>
    <row r="85" spans="1:8" s="127" customFormat="1" ht="45" collapsed="1" x14ac:dyDescent="0.2">
      <c r="A85" s="109">
        <v>3</v>
      </c>
      <c r="B85" s="110" t="s">
        <v>136</v>
      </c>
      <c r="C85" s="7"/>
      <c r="D85" s="9"/>
      <c r="E85" s="10"/>
      <c r="F85" s="9"/>
      <c r="G85" s="12"/>
    </row>
    <row r="86" spans="1:8" s="127" customFormat="1" x14ac:dyDescent="0.2">
      <c r="A86" s="84"/>
      <c r="B86" s="75"/>
      <c r="C86" s="115" t="s">
        <v>137</v>
      </c>
      <c r="D86" s="111" t="s">
        <v>138</v>
      </c>
      <c r="E86" s="10"/>
      <c r="F86" s="9"/>
      <c r="G86" s="12"/>
    </row>
    <row r="87" spans="1:8" s="127" customFormat="1" ht="56.25" x14ac:dyDescent="0.2">
      <c r="A87" s="84"/>
      <c r="B87" s="75"/>
      <c r="C87" s="7"/>
      <c r="D87" s="9"/>
      <c r="E87" s="10" t="s">
        <v>139</v>
      </c>
      <c r="F87" s="128" t="s">
        <v>140</v>
      </c>
      <c r="G87" s="14"/>
      <c r="H87" s="9"/>
    </row>
    <row r="88" spans="1:8" s="127" customFormat="1" ht="146.25" hidden="1" outlineLevel="1" x14ac:dyDescent="0.2">
      <c r="A88" s="84"/>
      <c r="B88" s="75"/>
      <c r="C88" s="7"/>
      <c r="D88" s="9"/>
      <c r="E88" s="10"/>
      <c r="F88" s="129"/>
      <c r="G88" s="14" t="s">
        <v>141</v>
      </c>
    </row>
    <row r="89" spans="1:8" s="127" customFormat="1" ht="33.75" collapsed="1" x14ac:dyDescent="0.2">
      <c r="A89" s="84"/>
      <c r="B89" s="75"/>
      <c r="C89" s="7"/>
      <c r="D89" s="9"/>
      <c r="E89" s="10" t="s">
        <v>142</v>
      </c>
      <c r="F89" s="130" t="s">
        <v>143</v>
      </c>
      <c r="H89" s="9"/>
    </row>
    <row r="90" spans="1:8" s="127" customFormat="1" ht="33.75" hidden="1" outlineLevel="1" x14ac:dyDescent="0.2">
      <c r="A90" s="84"/>
      <c r="B90" s="75"/>
      <c r="C90" s="7"/>
      <c r="D90" s="9"/>
      <c r="E90" s="10"/>
      <c r="F90" s="333"/>
      <c r="G90" s="12" t="s">
        <v>144</v>
      </c>
    </row>
    <row r="91" spans="1:8" s="127" customFormat="1" collapsed="1" x14ac:dyDescent="0.2">
      <c r="A91" s="84"/>
      <c r="B91" s="75"/>
      <c r="C91" s="7"/>
      <c r="D91" s="9"/>
      <c r="E91" s="10" t="s">
        <v>145</v>
      </c>
      <c r="F91" s="130" t="s">
        <v>146</v>
      </c>
      <c r="G91" s="334"/>
    </row>
    <row r="92" spans="1:8" s="127" customFormat="1" ht="33.75" hidden="1" outlineLevel="1" x14ac:dyDescent="0.2">
      <c r="A92" s="84"/>
      <c r="B92" s="75"/>
      <c r="C92" s="7"/>
      <c r="D92" s="9"/>
      <c r="E92" s="10"/>
      <c r="F92" s="335"/>
      <c r="G92" s="12" t="s">
        <v>147</v>
      </c>
    </row>
    <row r="93" spans="1:8" s="127" customFormat="1" collapsed="1" x14ac:dyDescent="0.2">
      <c r="A93" s="84"/>
      <c r="B93" s="75"/>
      <c r="C93" s="7"/>
      <c r="D93" s="9"/>
      <c r="E93" s="10"/>
      <c r="F93" s="9"/>
    </row>
    <row r="94" spans="1:8" s="127" customFormat="1" ht="33.75" x14ac:dyDescent="0.2">
      <c r="A94" s="48"/>
      <c r="B94" s="85"/>
      <c r="C94" s="115" t="s">
        <v>148</v>
      </c>
      <c r="D94" s="111" t="s">
        <v>149</v>
      </c>
      <c r="E94" s="10"/>
      <c r="F94" s="9"/>
      <c r="G94" s="12"/>
    </row>
    <row r="95" spans="1:8" s="127" customFormat="1" ht="33.75" x14ac:dyDescent="0.2">
      <c r="A95" s="84"/>
      <c r="B95" s="75"/>
      <c r="C95" s="7"/>
      <c r="D95" s="9"/>
      <c r="E95" s="10" t="s">
        <v>150</v>
      </c>
      <c r="F95" s="130" t="s">
        <v>151</v>
      </c>
      <c r="G95" s="12"/>
      <c r="H95" s="9"/>
    </row>
    <row r="96" spans="1:8" s="127" customFormat="1" ht="67.5" hidden="1" outlineLevel="1" x14ac:dyDescent="0.2">
      <c r="A96" s="84"/>
      <c r="B96" s="75"/>
      <c r="C96" s="7"/>
      <c r="D96" s="9"/>
      <c r="E96" s="10"/>
      <c r="F96" s="9"/>
      <c r="G96" s="12" t="s">
        <v>152</v>
      </c>
    </row>
    <row r="97" spans="1:8" s="127" customFormat="1" ht="33.75" collapsed="1" x14ac:dyDescent="0.2">
      <c r="A97" s="84"/>
      <c r="B97" s="75"/>
      <c r="C97" s="7"/>
      <c r="D97" s="9"/>
      <c r="E97" s="10" t="s">
        <v>153</v>
      </c>
      <c r="F97" s="131" t="s">
        <v>154</v>
      </c>
      <c r="G97" s="14"/>
    </row>
    <row r="98" spans="1:8" s="127" customFormat="1" ht="67.5" hidden="1" outlineLevel="1" x14ac:dyDescent="0.2">
      <c r="A98" s="84"/>
      <c r="B98" s="75"/>
      <c r="C98" s="7"/>
      <c r="D98" s="9"/>
      <c r="E98" s="10"/>
      <c r="F98" s="15"/>
      <c r="G98" s="14" t="s">
        <v>155</v>
      </c>
    </row>
    <row r="99" spans="1:8" s="127" customFormat="1" collapsed="1" x14ac:dyDescent="0.2">
      <c r="A99" s="84"/>
      <c r="B99" s="75"/>
      <c r="C99" s="7"/>
      <c r="D99" s="9"/>
      <c r="E99" s="10"/>
      <c r="F99" s="9"/>
      <c r="G99" s="12"/>
      <c r="H99" s="9"/>
    </row>
    <row r="100" spans="1:8" s="127" customFormat="1" x14ac:dyDescent="0.2">
      <c r="A100" s="84"/>
      <c r="B100" s="75"/>
      <c r="C100" s="7"/>
      <c r="D100" s="9"/>
      <c r="E100" s="10"/>
      <c r="F100" s="9"/>
      <c r="G100" s="12"/>
    </row>
    <row r="101" spans="1:8" s="127" customFormat="1" x14ac:dyDescent="0.2">
      <c r="A101" s="84"/>
      <c r="B101" s="75"/>
      <c r="C101" s="7"/>
      <c r="D101" s="9"/>
      <c r="E101" s="10"/>
      <c r="F101" s="9"/>
      <c r="G101" s="12"/>
    </row>
    <row r="102" spans="1:8" s="127" customFormat="1" ht="22.5" x14ac:dyDescent="0.2">
      <c r="A102" s="109">
        <v>4</v>
      </c>
      <c r="B102" s="110" t="s">
        <v>156</v>
      </c>
      <c r="E102" s="10"/>
      <c r="G102" s="331"/>
    </row>
    <row r="103" spans="1:8" s="127" customFormat="1" ht="22.5" x14ac:dyDescent="0.2">
      <c r="A103" s="116"/>
      <c r="B103" s="117"/>
      <c r="C103" s="115" t="s">
        <v>157</v>
      </c>
      <c r="D103" s="111" t="s">
        <v>158</v>
      </c>
      <c r="E103" s="10"/>
      <c r="G103" s="331"/>
    </row>
    <row r="104" spans="1:8" s="127" customFormat="1" ht="67.5" x14ac:dyDescent="0.2">
      <c r="A104" s="48"/>
      <c r="B104" s="85"/>
      <c r="C104" s="7"/>
      <c r="D104" s="9"/>
      <c r="E104" s="10" t="s">
        <v>159</v>
      </c>
      <c r="F104" s="124" t="s">
        <v>160</v>
      </c>
      <c r="G104" s="331"/>
      <c r="H104" s="9"/>
    </row>
    <row r="105" spans="1:8" s="127" customFormat="1" ht="45" hidden="1" outlineLevel="1" x14ac:dyDescent="0.2">
      <c r="A105" s="48"/>
      <c r="B105" s="85"/>
      <c r="C105" s="7"/>
      <c r="D105" s="9"/>
      <c r="E105" s="10"/>
      <c r="G105" s="12" t="s">
        <v>161</v>
      </c>
    </row>
    <row r="106" spans="1:8" s="127" customFormat="1" ht="22.5" collapsed="1" x14ac:dyDescent="0.2">
      <c r="A106" s="48"/>
      <c r="B106" s="85"/>
      <c r="C106" s="7"/>
      <c r="D106" s="9"/>
      <c r="E106" s="10" t="s">
        <v>162</v>
      </c>
      <c r="F106" s="124" t="s">
        <v>163</v>
      </c>
      <c r="G106" s="12"/>
    </row>
    <row r="107" spans="1:8" s="127" customFormat="1" ht="33.75" hidden="1" outlineLevel="1" x14ac:dyDescent="0.2">
      <c r="A107" s="48"/>
      <c r="B107" s="85"/>
      <c r="C107" s="7"/>
      <c r="D107" s="9"/>
      <c r="E107" s="10"/>
      <c r="G107" s="12" t="s">
        <v>164</v>
      </c>
    </row>
    <row r="108" spans="1:8" s="127" customFormat="1" collapsed="1" x14ac:dyDescent="0.2">
      <c r="A108" s="48"/>
      <c r="B108" s="85"/>
      <c r="C108" s="7"/>
      <c r="D108" s="9"/>
      <c r="E108" s="10" t="s">
        <v>165</v>
      </c>
      <c r="F108" s="124" t="s">
        <v>166</v>
      </c>
      <c r="G108" s="12"/>
    </row>
    <row r="109" spans="1:8" s="127" customFormat="1" ht="33.75" hidden="1" outlineLevel="1" x14ac:dyDescent="0.2">
      <c r="A109" s="48"/>
      <c r="B109" s="85"/>
      <c r="C109" s="7"/>
      <c r="D109" s="9"/>
      <c r="E109" s="10"/>
      <c r="G109" s="12" t="s">
        <v>167</v>
      </c>
    </row>
    <row r="110" spans="1:8" s="127" customFormat="1" collapsed="1" x14ac:dyDescent="0.2">
      <c r="A110" s="48"/>
      <c r="B110" s="85"/>
      <c r="C110" s="10"/>
      <c r="D110" s="9"/>
      <c r="E110" s="10"/>
      <c r="F110" s="9"/>
      <c r="G110" s="12"/>
    </row>
    <row r="111" spans="1:8" s="127" customFormat="1" ht="22.5" x14ac:dyDescent="0.2">
      <c r="A111" s="48"/>
      <c r="B111" s="85"/>
      <c r="C111" s="115" t="s">
        <v>168</v>
      </c>
      <c r="D111" s="111" t="s">
        <v>169</v>
      </c>
      <c r="E111" s="10"/>
      <c r="G111" s="331"/>
    </row>
    <row r="112" spans="1:8" s="127" customFormat="1" ht="33.75" x14ac:dyDescent="0.2">
      <c r="A112" s="48"/>
      <c r="B112" s="85"/>
      <c r="C112" s="7"/>
      <c r="D112" s="9"/>
      <c r="E112" s="10" t="s">
        <v>170</v>
      </c>
      <c r="F112" s="124" t="s">
        <v>171</v>
      </c>
      <c r="G112" s="12"/>
    </row>
    <row r="113" spans="1:8" s="127" customFormat="1" ht="67.5" hidden="1" outlineLevel="1" x14ac:dyDescent="0.2">
      <c r="A113" s="48"/>
      <c r="B113" s="85"/>
      <c r="C113" s="7"/>
      <c r="D113" s="9"/>
      <c r="E113" s="10"/>
      <c r="F113" s="9"/>
      <c r="G113" s="12" t="s">
        <v>172</v>
      </c>
    </row>
    <row r="114" spans="1:8" s="127" customFormat="1" collapsed="1" x14ac:dyDescent="0.2">
      <c r="A114" s="48"/>
      <c r="B114" s="85"/>
      <c r="C114" s="7"/>
      <c r="D114" s="9"/>
      <c r="E114" s="10" t="s">
        <v>173</v>
      </c>
      <c r="F114" s="124" t="s">
        <v>174</v>
      </c>
      <c r="G114" s="12"/>
    </row>
    <row r="115" spans="1:8" s="127" customFormat="1" ht="22.5" hidden="1" outlineLevel="1" x14ac:dyDescent="0.2">
      <c r="A115" s="48"/>
      <c r="B115" s="85"/>
      <c r="C115" s="7"/>
      <c r="D115" s="9"/>
      <c r="E115" s="10"/>
      <c r="F115" s="9"/>
      <c r="G115" s="12" t="s">
        <v>175</v>
      </c>
    </row>
    <row r="116" spans="1:8" s="127" customFormat="1" collapsed="1" x14ac:dyDescent="0.2">
      <c r="A116" s="48"/>
      <c r="B116" s="85"/>
      <c r="C116" s="7"/>
      <c r="D116" s="9"/>
      <c r="E116" s="10"/>
      <c r="G116" s="331"/>
    </row>
    <row r="117" spans="1:8" s="127" customFormat="1" x14ac:dyDescent="0.2">
      <c r="A117" s="48"/>
      <c r="B117" s="85"/>
      <c r="C117" s="115" t="s">
        <v>176</v>
      </c>
      <c r="D117" s="111" t="s">
        <v>177</v>
      </c>
      <c r="E117" s="10"/>
      <c r="F117" s="9"/>
      <c r="G117" s="12"/>
    </row>
    <row r="118" spans="1:8" s="127" customFormat="1" ht="22.5" x14ac:dyDescent="0.2">
      <c r="A118" s="48"/>
      <c r="B118" s="85"/>
      <c r="C118" s="7"/>
      <c r="D118" s="9"/>
      <c r="E118" s="10" t="s">
        <v>178</v>
      </c>
      <c r="F118" s="124" t="s">
        <v>179</v>
      </c>
      <c r="G118" s="12"/>
    </row>
    <row r="119" spans="1:8" s="127" customFormat="1" ht="45" hidden="1" outlineLevel="1" x14ac:dyDescent="0.2">
      <c r="A119" s="48"/>
      <c r="B119" s="85"/>
      <c r="C119" s="7"/>
      <c r="D119" s="9"/>
      <c r="E119" s="10"/>
      <c r="F119" s="9"/>
      <c r="G119" s="12" t="s">
        <v>180</v>
      </c>
    </row>
    <row r="120" spans="1:8" s="127" customFormat="1" ht="22.5" collapsed="1" x14ac:dyDescent="0.2">
      <c r="A120" s="48"/>
      <c r="B120" s="85"/>
      <c r="C120" s="7"/>
      <c r="D120" s="9"/>
      <c r="E120" s="10" t="s">
        <v>181</v>
      </c>
      <c r="F120" s="124" t="s">
        <v>182</v>
      </c>
      <c r="G120" s="12"/>
    </row>
    <row r="121" spans="1:8" s="127" customFormat="1" ht="45" hidden="1" outlineLevel="1" x14ac:dyDescent="0.2">
      <c r="A121" s="48"/>
      <c r="B121" s="85"/>
      <c r="C121" s="7"/>
      <c r="D121" s="9"/>
      <c r="E121" s="10"/>
      <c r="F121" s="9"/>
      <c r="G121" s="12" t="s">
        <v>183</v>
      </c>
    </row>
    <row r="122" spans="1:8" s="127" customFormat="1" ht="45" collapsed="1" x14ac:dyDescent="0.2">
      <c r="A122" s="48"/>
      <c r="B122" s="85"/>
      <c r="C122" s="7"/>
      <c r="D122" s="9"/>
      <c r="E122" s="10" t="s">
        <v>184</v>
      </c>
      <c r="F122" s="124" t="s">
        <v>185</v>
      </c>
      <c r="G122" s="12"/>
      <c r="H122" s="9"/>
    </row>
    <row r="123" spans="1:8" s="127" customFormat="1" ht="33.75" hidden="1" outlineLevel="1" x14ac:dyDescent="0.2">
      <c r="A123" s="48"/>
      <c r="B123" s="85"/>
      <c r="C123" s="7"/>
      <c r="D123" s="9"/>
      <c r="E123" s="10"/>
      <c r="F123" s="9"/>
      <c r="G123" s="12" t="s">
        <v>186</v>
      </c>
    </row>
    <row r="124" spans="1:8" s="127" customFormat="1" ht="22.5" collapsed="1" x14ac:dyDescent="0.2">
      <c r="A124" s="48"/>
      <c r="B124" s="85"/>
      <c r="C124" s="7"/>
      <c r="D124" s="9"/>
      <c r="E124" s="10" t="s">
        <v>187</v>
      </c>
      <c r="F124" s="130" t="s">
        <v>188</v>
      </c>
      <c r="G124" s="12"/>
      <c r="H124" s="9"/>
    </row>
    <row r="125" spans="1:8" s="127" customFormat="1" ht="67.5" hidden="1" outlineLevel="1" x14ac:dyDescent="0.2">
      <c r="A125" s="48"/>
      <c r="B125" s="85"/>
      <c r="C125" s="7"/>
      <c r="D125" s="9"/>
      <c r="E125" s="10"/>
      <c r="F125" s="9"/>
      <c r="G125" s="12" t="s">
        <v>189</v>
      </c>
    </row>
    <row r="126" spans="1:8" s="127" customFormat="1" ht="33.75" collapsed="1" x14ac:dyDescent="0.2">
      <c r="A126" s="48"/>
      <c r="B126" s="85"/>
      <c r="C126" s="7"/>
      <c r="D126" s="9"/>
      <c r="E126" s="10" t="s">
        <v>190</v>
      </c>
      <c r="F126" s="124" t="s">
        <v>191</v>
      </c>
      <c r="G126" s="12"/>
    </row>
    <row r="127" spans="1:8" s="127" customFormat="1" ht="33.75" hidden="1" outlineLevel="1" x14ac:dyDescent="0.2">
      <c r="A127" s="48"/>
      <c r="B127" s="85"/>
      <c r="C127" s="7"/>
      <c r="D127" s="9"/>
      <c r="E127" s="10"/>
      <c r="F127" s="9"/>
      <c r="G127" s="12" t="s">
        <v>192</v>
      </c>
    </row>
    <row r="128" spans="1:8" s="127" customFormat="1" collapsed="1" x14ac:dyDescent="0.2">
      <c r="A128" s="48"/>
      <c r="B128" s="85"/>
      <c r="C128" s="7"/>
      <c r="D128" s="9"/>
      <c r="E128" s="10"/>
      <c r="G128" s="331"/>
    </row>
    <row r="129" spans="1:10" s="127" customFormat="1" ht="22.5" x14ac:dyDescent="0.2">
      <c r="A129" s="48"/>
      <c r="B129" s="85"/>
      <c r="C129" s="115" t="s">
        <v>193</v>
      </c>
      <c r="D129" s="111" t="s">
        <v>194</v>
      </c>
      <c r="E129" s="10"/>
      <c r="G129" s="331"/>
    </row>
    <row r="130" spans="1:10" s="127" customFormat="1" ht="22.5" x14ac:dyDescent="0.2">
      <c r="A130" s="48"/>
      <c r="B130" s="85"/>
      <c r="C130" s="7"/>
      <c r="D130" s="9"/>
      <c r="E130" s="10" t="s">
        <v>195</v>
      </c>
      <c r="F130" s="124" t="s">
        <v>196</v>
      </c>
      <c r="G130" s="12"/>
      <c r="H130" s="9"/>
    </row>
    <row r="131" spans="1:10" s="127" customFormat="1" ht="22.5" hidden="1" outlineLevel="1" x14ac:dyDescent="0.2">
      <c r="A131" s="48"/>
      <c r="B131" s="85"/>
      <c r="C131" s="7"/>
      <c r="D131" s="9"/>
      <c r="E131" s="10"/>
      <c r="F131" s="75"/>
      <c r="G131" s="12" t="s">
        <v>197</v>
      </c>
    </row>
    <row r="132" spans="1:10" s="127" customFormat="1" ht="22.5" collapsed="1" x14ac:dyDescent="0.2">
      <c r="A132" s="84"/>
      <c r="B132" s="75"/>
      <c r="C132" s="7"/>
      <c r="D132" s="9"/>
      <c r="E132" s="10" t="s">
        <v>198</v>
      </c>
      <c r="F132" s="336" t="s">
        <v>199</v>
      </c>
      <c r="G132" s="12"/>
    </row>
    <row r="133" spans="1:10" s="127" customFormat="1" ht="33.75" hidden="1" outlineLevel="1" x14ac:dyDescent="0.2">
      <c r="A133" s="84"/>
      <c r="B133" s="75"/>
      <c r="C133" s="7"/>
      <c r="D133" s="9"/>
      <c r="E133" s="10"/>
      <c r="F133" s="9"/>
      <c r="G133" s="12" t="s">
        <v>200</v>
      </c>
    </row>
    <row r="134" spans="1:10" s="127" customFormat="1" ht="67.5" collapsed="1" x14ac:dyDescent="0.2">
      <c r="A134" s="84"/>
      <c r="B134" s="75"/>
      <c r="C134" s="7"/>
      <c r="D134" s="9"/>
      <c r="E134" s="10" t="s">
        <v>201</v>
      </c>
      <c r="F134" s="130" t="s">
        <v>202</v>
      </c>
      <c r="G134" s="12"/>
      <c r="H134" s="9"/>
    </row>
    <row r="135" spans="1:10" s="127" customFormat="1" ht="22.5" hidden="1" outlineLevel="1" x14ac:dyDescent="0.2">
      <c r="A135" s="84"/>
      <c r="B135" s="75"/>
      <c r="C135" s="7"/>
      <c r="D135" s="9"/>
      <c r="E135" s="10"/>
      <c r="F135" s="9"/>
      <c r="G135" s="12" t="s">
        <v>203</v>
      </c>
    </row>
    <row r="136" spans="1:10" s="127" customFormat="1" ht="33.75" collapsed="1" x14ac:dyDescent="0.2">
      <c r="A136" s="84"/>
      <c r="B136" s="75"/>
      <c r="C136" s="7"/>
      <c r="D136" s="9"/>
      <c r="E136" s="10" t="s">
        <v>204</v>
      </c>
      <c r="F136" s="124" t="s">
        <v>205</v>
      </c>
      <c r="G136" s="12"/>
    </row>
    <row r="137" spans="1:10" s="84" customFormat="1" ht="33.75" hidden="1" outlineLevel="1" x14ac:dyDescent="0.2">
      <c r="B137" s="75"/>
      <c r="C137" s="7"/>
      <c r="D137" s="9"/>
      <c r="E137" s="10"/>
      <c r="F137" s="9"/>
      <c r="G137" s="12" t="s">
        <v>206</v>
      </c>
      <c r="H137" s="127"/>
      <c r="I137" s="127"/>
      <c r="J137" s="127"/>
    </row>
    <row r="138" spans="1:10" s="84" customFormat="1" ht="22.5" collapsed="1" x14ac:dyDescent="0.2">
      <c r="B138" s="75"/>
      <c r="C138" s="7"/>
      <c r="D138" s="9"/>
      <c r="E138" s="10" t="s">
        <v>207</v>
      </c>
      <c r="F138" s="130" t="s">
        <v>208</v>
      </c>
      <c r="G138" s="12"/>
      <c r="H138" s="9"/>
      <c r="I138" s="127"/>
      <c r="J138" s="127"/>
    </row>
    <row r="139" spans="1:10" s="84" customFormat="1" ht="33.75" hidden="1" outlineLevel="1" x14ac:dyDescent="0.2">
      <c r="B139" s="75"/>
      <c r="C139" s="7"/>
      <c r="D139" s="9"/>
      <c r="E139" s="10"/>
      <c r="F139" s="75"/>
      <c r="G139" s="12" t="s">
        <v>209</v>
      </c>
      <c r="H139" s="127"/>
      <c r="I139" s="127"/>
      <c r="J139" s="127"/>
    </row>
    <row r="140" spans="1:10" s="84" customFormat="1" collapsed="1" x14ac:dyDescent="0.2">
      <c r="B140" s="75"/>
      <c r="C140" s="7"/>
      <c r="D140" s="9"/>
      <c r="E140" s="10" t="s">
        <v>210</v>
      </c>
      <c r="F140" s="124" t="s">
        <v>211</v>
      </c>
      <c r="G140" s="12"/>
      <c r="H140" s="9"/>
      <c r="I140" s="127"/>
      <c r="J140" s="127"/>
    </row>
    <row r="141" spans="1:10" s="84" customFormat="1" ht="22.5" hidden="1" outlineLevel="1" x14ac:dyDescent="0.2">
      <c r="B141" s="75"/>
      <c r="C141" s="7"/>
      <c r="D141" s="9"/>
      <c r="E141" s="10"/>
      <c r="F141" s="124"/>
      <c r="G141" s="12" t="s">
        <v>212</v>
      </c>
      <c r="H141" s="9"/>
      <c r="I141" s="127"/>
      <c r="J141" s="127"/>
    </row>
    <row r="142" spans="1:10" s="84" customFormat="1" collapsed="1" x14ac:dyDescent="0.2">
      <c r="B142" s="75"/>
      <c r="C142" s="7"/>
      <c r="D142" s="9"/>
      <c r="E142" s="10" t="s">
        <v>213</v>
      </c>
      <c r="F142" s="130" t="s">
        <v>214</v>
      </c>
      <c r="G142" s="12"/>
      <c r="H142" s="386"/>
      <c r="I142" s="127"/>
      <c r="J142" s="127"/>
    </row>
    <row r="143" spans="1:10" s="84" customFormat="1" ht="33.75" hidden="1" outlineLevel="1" x14ac:dyDescent="0.2">
      <c r="B143" s="75"/>
      <c r="C143" s="7"/>
      <c r="D143" s="9"/>
      <c r="E143" s="10"/>
      <c r="F143" s="9"/>
      <c r="G143" s="12" t="s">
        <v>215</v>
      </c>
      <c r="H143" s="386"/>
      <c r="I143" s="127"/>
      <c r="J143" s="127"/>
    </row>
    <row r="144" spans="1:10" s="84" customFormat="1" collapsed="1" x14ac:dyDescent="0.2">
      <c r="B144" s="75"/>
      <c r="C144" s="7"/>
      <c r="D144" s="9"/>
      <c r="E144" s="10" t="s">
        <v>216</v>
      </c>
      <c r="F144" s="124" t="s">
        <v>217</v>
      </c>
      <c r="G144" s="127"/>
      <c r="H144" s="127"/>
      <c r="I144" s="127"/>
      <c r="J144" s="127"/>
    </row>
    <row r="145" spans="2:10" s="84" customFormat="1" ht="22.5" hidden="1" outlineLevel="1" x14ac:dyDescent="0.2">
      <c r="B145" s="75"/>
      <c r="C145" s="7"/>
      <c r="D145" s="9"/>
      <c r="E145" s="10"/>
      <c r="F145" s="75"/>
      <c r="G145" s="12" t="s">
        <v>218</v>
      </c>
      <c r="H145" s="127"/>
      <c r="I145" s="127"/>
      <c r="J145" s="127"/>
    </row>
    <row r="146" spans="2:10" s="84" customFormat="1" collapsed="1" x14ac:dyDescent="0.2">
      <c r="B146" s="75"/>
      <c r="C146" s="7"/>
      <c r="D146" s="9"/>
      <c r="E146" s="10" t="s">
        <v>219</v>
      </c>
      <c r="F146" s="124" t="s">
        <v>220</v>
      </c>
      <c r="G146" s="12"/>
      <c r="H146" s="127"/>
      <c r="I146" s="127"/>
      <c r="J146" s="127"/>
    </row>
    <row r="147" spans="2:10" s="84" customFormat="1" ht="33.75" hidden="1" outlineLevel="1" x14ac:dyDescent="0.2">
      <c r="B147" s="75"/>
      <c r="C147" s="7"/>
      <c r="D147" s="9"/>
      <c r="E147" s="10"/>
      <c r="F147" s="75"/>
      <c r="G147" s="12" t="s">
        <v>221</v>
      </c>
      <c r="H147" s="9"/>
      <c r="I147" s="127"/>
      <c r="J147" s="127"/>
    </row>
    <row r="148" spans="2:10" s="84" customFormat="1" ht="22.5" collapsed="1" x14ac:dyDescent="0.2">
      <c r="B148" s="75"/>
      <c r="C148" s="7"/>
      <c r="D148" s="9"/>
      <c r="E148" s="10" t="s">
        <v>222</v>
      </c>
      <c r="F148" s="124" t="s">
        <v>223</v>
      </c>
      <c r="G148" s="12"/>
      <c r="H148" s="9"/>
      <c r="I148" s="127"/>
      <c r="J148" s="127"/>
    </row>
    <row r="149" spans="2:10" s="84" customFormat="1" ht="45" hidden="1" outlineLevel="1" x14ac:dyDescent="0.2">
      <c r="B149" s="75"/>
      <c r="C149" s="7"/>
      <c r="D149" s="9"/>
      <c r="E149" s="10"/>
      <c r="F149" s="75"/>
      <c r="G149" s="12" t="s">
        <v>224</v>
      </c>
      <c r="H149" s="9"/>
      <c r="I149" s="127"/>
      <c r="J149" s="127"/>
    </row>
    <row r="150" spans="2:10" s="84" customFormat="1" hidden="1" outlineLevel="1" x14ac:dyDescent="0.2">
      <c r="B150" s="75"/>
      <c r="C150" s="7"/>
      <c r="D150" s="9"/>
      <c r="H150" s="127"/>
      <c r="I150" s="127"/>
      <c r="J150" s="127"/>
    </row>
    <row r="151" spans="2:10" s="84" customFormat="1" hidden="1" outlineLevel="1" x14ac:dyDescent="0.2">
      <c r="B151" s="75"/>
      <c r="C151" s="7"/>
      <c r="D151" s="9"/>
      <c r="H151" s="127"/>
      <c r="I151" s="127"/>
      <c r="J151" s="127"/>
    </row>
    <row r="152" spans="2:10" s="84" customFormat="1" collapsed="1" x14ac:dyDescent="0.2">
      <c r="B152" s="75"/>
      <c r="C152" s="7"/>
      <c r="D152" s="9"/>
      <c r="E152" s="10"/>
      <c r="F152" s="9"/>
      <c r="G152" s="12"/>
      <c r="H152" s="127"/>
      <c r="I152" s="127"/>
      <c r="J152" s="127"/>
    </row>
    <row r="153" spans="2:10" s="84" customFormat="1" ht="22.5" x14ac:dyDescent="0.2">
      <c r="B153" s="75"/>
      <c r="C153" s="115" t="s">
        <v>225</v>
      </c>
      <c r="D153" s="111" t="s">
        <v>226</v>
      </c>
      <c r="E153" s="10"/>
      <c r="F153" s="9"/>
      <c r="G153" s="12"/>
      <c r="H153" s="127"/>
      <c r="I153" s="127"/>
      <c r="J153" s="127"/>
    </row>
    <row r="154" spans="2:10" s="84" customFormat="1" ht="22.5" x14ac:dyDescent="0.2">
      <c r="C154" s="19"/>
      <c r="D154" s="127"/>
      <c r="E154" s="86" t="s">
        <v>227</v>
      </c>
      <c r="F154" s="124" t="s">
        <v>228</v>
      </c>
      <c r="G154" s="12"/>
      <c r="H154" s="127"/>
      <c r="I154" s="127"/>
      <c r="J154" s="127"/>
    </row>
    <row r="155" spans="2:10" s="84" customFormat="1" ht="45" hidden="1" outlineLevel="1" x14ac:dyDescent="0.2">
      <c r="C155" s="19"/>
      <c r="D155" s="127"/>
      <c r="E155" s="86"/>
      <c r="F155" s="75"/>
      <c r="G155" s="12" t="s">
        <v>229</v>
      </c>
      <c r="H155" s="127"/>
      <c r="I155" s="127"/>
      <c r="J155" s="127"/>
    </row>
    <row r="156" spans="2:10" s="84" customFormat="1" ht="22.5" collapsed="1" x14ac:dyDescent="0.2">
      <c r="C156" s="19"/>
      <c r="D156" s="9"/>
      <c r="E156" s="10" t="s">
        <v>230</v>
      </c>
      <c r="F156" s="124" t="s">
        <v>231</v>
      </c>
      <c r="G156" s="12"/>
      <c r="H156" s="127"/>
      <c r="I156" s="127"/>
      <c r="J156" s="127"/>
    </row>
    <row r="157" spans="2:10" s="84" customFormat="1" ht="45" hidden="1" outlineLevel="1" x14ac:dyDescent="0.2">
      <c r="C157" s="19"/>
      <c r="D157" s="9"/>
      <c r="E157" s="10"/>
      <c r="F157" s="75"/>
      <c r="G157" s="12" t="s">
        <v>232</v>
      </c>
      <c r="H157" s="127"/>
      <c r="I157" s="127"/>
      <c r="J157" s="127"/>
    </row>
    <row r="158" spans="2:10" s="84" customFormat="1" ht="22.5" collapsed="1" x14ac:dyDescent="0.2">
      <c r="C158" s="19"/>
      <c r="D158" s="9"/>
      <c r="E158" s="10" t="s">
        <v>233</v>
      </c>
      <c r="F158" s="124" t="s">
        <v>234</v>
      </c>
      <c r="G158" s="12"/>
      <c r="H158" s="127"/>
      <c r="I158" s="127"/>
      <c r="J158" s="127"/>
    </row>
    <row r="159" spans="2:10" s="84" customFormat="1" ht="33.75" hidden="1" outlineLevel="1" x14ac:dyDescent="0.2">
      <c r="C159" s="19"/>
      <c r="D159" s="9"/>
      <c r="E159" s="10"/>
      <c r="F159" s="9"/>
      <c r="G159" s="12" t="s">
        <v>235</v>
      </c>
      <c r="H159" s="9"/>
      <c r="I159" s="127"/>
      <c r="J159" s="127"/>
    </row>
    <row r="160" spans="2:10" s="84" customFormat="1" collapsed="1" x14ac:dyDescent="0.2">
      <c r="C160" s="19"/>
      <c r="D160" s="9"/>
      <c r="E160" s="10" t="s">
        <v>236</v>
      </c>
      <c r="F160" s="124" t="s">
        <v>237</v>
      </c>
      <c r="G160" s="12"/>
      <c r="H160" s="127"/>
      <c r="I160" s="127"/>
      <c r="J160" s="127"/>
    </row>
    <row r="161" spans="1:10" s="84" customFormat="1" ht="67.5" hidden="1" outlineLevel="1" x14ac:dyDescent="0.2">
      <c r="C161" s="19"/>
      <c r="D161" s="9"/>
      <c r="E161" s="10"/>
      <c r="F161" s="9"/>
      <c r="G161" s="12" t="s">
        <v>238</v>
      </c>
      <c r="H161" s="127"/>
      <c r="I161" s="127"/>
      <c r="J161" s="127"/>
    </row>
    <row r="162" spans="1:10" s="84" customFormat="1" ht="22.5" collapsed="1" x14ac:dyDescent="0.2">
      <c r="C162" s="19"/>
      <c r="D162" s="9"/>
      <c r="E162" s="10" t="s">
        <v>239</v>
      </c>
      <c r="F162" s="124" t="s">
        <v>240</v>
      </c>
      <c r="G162" s="12"/>
      <c r="H162" s="127"/>
      <c r="I162" s="127"/>
      <c r="J162" s="127"/>
    </row>
    <row r="163" spans="1:10" s="84" customFormat="1" ht="33.75" hidden="1" outlineLevel="1" x14ac:dyDescent="0.2">
      <c r="C163" s="19"/>
      <c r="D163" s="9"/>
      <c r="E163" s="10"/>
      <c r="F163" s="9"/>
      <c r="G163" s="12" t="s">
        <v>241</v>
      </c>
      <c r="H163" s="127"/>
      <c r="I163" s="9"/>
      <c r="J163" s="127"/>
    </row>
    <row r="164" spans="1:10" s="84" customFormat="1" ht="22.5" collapsed="1" x14ac:dyDescent="0.2">
      <c r="C164" s="19"/>
      <c r="D164" s="9"/>
      <c r="E164" s="86" t="s">
        <v>242</v>
      </c>
      <c r="F164" s="124" t="s">
        <v>243</v>
      </c>
      <c r="G164" s="127"/>
      <c r="H164" s="127"/>
      <c r="I164" s="127"/>
      <c r="J164" s="127"/>
    </row>
    <row r="165" spans="1:10" s="84" customFormat="1" ht="45" hidden="1" outlineLevel="1" x14ac:dyDescent="0.2">
      <c r="C165" s="19"/>
      <c r="D165" s="9"/>
      <c r="E165" s="86"/>
      <c r="F165" s="9"/>
      <c r="G165" s="12" t="s">
        <v>244</v>
      </c>
      <c r="H165" s="127"/>
      <c r="I165" s="127"/>
      <c r="J165" s="127"/>
    </row>
    <row r="166" spans="1:10" s="84" customFormat="1" collapsed="1" x14ac:dyDescent="0.2">
      <c r="C166" s="19"/>
      <c r="D166" s="9"/>
      <c r="H166" s="127"/>
      <c r="I166" s="127"/>
      <c r="J166" s="127"/>
    </row>
    <row r="167" spans="1:10" s="84" customFormat="1" ht="22.5" collapsed="1" x14ac:dyDescent="0.2">
      <c r="C167" s="123" t="s">
        <v>245</v>
      </c>
      <c r="D167" s="111" t="s">
        <v>246</v>
      </c>
      <c r="E167" s="86"/>
      <c r="F167" s="9"/>
      <c r="G167" s="12"/>
      <c r="H167" s="127"/>
      <c r="I167" s="127"/>
      <c r="J167" s="127"/>
    </row>
    <row r="168" spans="1:10" s="84" customFormat="1" x14ac:dyDescent="0.2">
      <c r="C168" s="19"/>
      <c r="D168" s="127"/>
      <c r="E168" s="86" t="s">
        <v>247</v>
      </c>
      <c r="F168" s="124" t="s">
        <v>248</v>
      </c>
      <c r="G168" s="12"/>
      <c r="H168" s="127"/>
      <c r="I168" s="127"/>
      <c r="J168" s="127"/>
    </row>
    <row r="169" spans="1:10" s="84" customFormat="1" ht="45" hidden="1" outlineLevel="1" x14ac:dyDescent="0.2">
      <c r="A169" s="48"/>
      <c r="B169" s="48"/>
      <c r="C169" s="19"/>
      <c r="D169" s="9"/>
      <c r="E169" s="10"/>
      <c r="F169" s="75"/>
      <c r="G169" s="12" t="s">
        <v>249</v>
      </c>
      <c r="H169" s="127"/>
      <c r="I169" s="127"/>
      <c r="J169" s="127"/>
    </row>
    <row r="170" spans="1:10" s="84" customFormat="1" ht="22.5" collapsed="1" x14ac:dyDescent="0.2">
      <c r="A170" s="48"/>
      <c r="B170" s="48"/>
      <c r="C170" s="19"/>
      <c r="D170" s="9"/>
      <c r="E170" s="10" t="s">
        <v>250</v>
      </c>
      <c r="F170" s="124" t="s">
        <v>251</v>
      </c>
      <c r="G170" s="12"/>
      <c r="H170" s="127"/>
      <c r="I170" s="127"/>
      <c r="J170" s="127"/>
    </row>
    <row r="171" spans="1:10" s="84" customFormat="1" ht="45" hidden="1" outlineLevel="1" x14ac:dyDescent="0.2">
      <c r="A171" s="48"/>
      <c r="B171" s="48"/>
      <c r="C171" s="19"/>
      <c r="D171" s="9"/>
      <c r="E171" s="10"/>
      <c r="F171" s="75"/>
      <c r="G171" s="12" t="s">
        <v>252</v>
      </c>
      <c r="H171" s="9"/>
      <c r="I171" s="9"/>
      <c r="J171" s="127"/>
    </row>
    <row r="172" spans="1:10" s="84" customFormat="1" collapsed="1" x14ac:dyDescent="0.2">
      <c r="A172" s="48"/>
      <c r="B172" s="48"/>
      <c r="C172" s="7"/>
      <c r="D172" s="9"/>
      <c r="E172" s="10"/>
      <c r="F172" s="9"/>
      <c r="G172" s="12"/>
      <c r="H172" s="127"/>
      <c r="I172" s="127"/>
      <c r="J172" s="127"/>
    </row>
    <row r="173" spans="1:10" s="84" customFormat="1" ht="56.25" x14ac:dyDescent="0.2">
      <c r="A173" s="48"/>
      <c r="B173" s="48"/>
      <c r="C173" s="115" t="s">
        <v>253</v>
      </c>
      <c r="D173" s="111" t="s">
        <v>254</v>
      </c>
      <c r="E173" s="10"/>
      <c r="F173" s="127"/>
      <c r="G173" s="331"/>
      <c r="H173" s="127"/>
      <c r="I173" s="127"/>
      <c r="J173" s="127"/>
    </row>
    <row r="174" spans="1:10" s="84" customFormat="1" ht="33.75" x14ac:dyDescent="0.2">
      <c r="A174" s="48"/>
      <c r="B174" s="48"/>
      <c r="C174" s="7"/>
      <c r="D174" s="9"/>
      <c r="E174" s="10" t="s">
        <v>255</v>
      </c>
      <c r="F174" s="130" t="s">
        <v>256</v>
      </c>
      <c r="G174" s="12"/>
      <c r="H174" s="9"/>
      <c r="I174" s="127"/>
      <c r="J174" s="127"/>
    </row>
    <row r="175" spans="1:10" s="84" customFormat="1" ht="33.75" hidden="1" outlineLevel="1" x14ac:dyDescent="0.2">
      <c r="A175" s="48"/>
      <c r="B175" s="48"/>
      <c r="C175" s="7"/>
      <c r="D175" s="9"/>
      <c r="E175" s="10"/>
      <c r="F175" s="9"/>
      <c r="G175" s="12" t="s">
        <v>257</v>
      </c>
      <c r="H175" s="127"/>
      <c r="I175" s="127"/>
      <c r="J175" s="127"/>
    </row>
    <row r="176" spans="1:10" s="84" customFormat="1" ht="22.5" collapsed="1" x14ac:dyDescent="0.2">
      <c r="A176" s="48"/>
      <c r="B176" s="48"/>
      <c r="C176" s="7"/>
      <c r="D176" s="9"/>
      <c r="E176" s="10" t="s">
        <v>258</v>
      </c>
      <c r="F176" s="124" t="s">
        <v>259</v>
      </c>
      <c r="G176" s="12"/>
      <c r="H176" s="127"/>
      <c r="I176" s="127"/>
      <c r="J176" s="127"/>
    </row>
    <row r="177" spans="1:10" s="84" customFormat="1" ht="22.5" hidden="1" outlineLevel="1" x14ac:dyDescent="0.2">
      <c r="A177" s="48"/>
      <c r="B177" s="48"/>
      <c r="C177" s="7"/>
      <c r="D177" s="9"/>
      <c r="E177" s="10"/>
      <c r="F177" s="9"/>
      <c r="G177" s="12" t="s">
        <v>260</v>
      </c>
      <c r="H177" s="127"/>
      <c r="I177" s="127"/>
      <c r="J177" s="127"/>
    </row>
    <row r="178" spans="1:10" s="84" customFormat="1" ht="22.5" collapsed="1" x14ac:dyDescent="0.2">
      <c r="A178" s="48"/>
      <c r="B178" s="48"/>
      <c r="C178" s="7"/>
      <c r="D178" s="9"/>
      <c r="E178" s="10" t="s">
        <v>261</v>
      </c>
      <c r="F178" s="124" t="s">
        <v>262</v>
      </c>
      <c r="G178" s="12"/>
      <c r="H178" s="127"/>
      <c r="I178" s="127"/>
      <c r="J178" s="127"/>
    </row>
    <row r="179" spans="1:10" s="84" customFormat="1" ht="33.75" hidden="1" outlineLevel="1" x14ac:dyDescent="0.2">
      <c r="A179" s="48"/>
      <c r="B179" s="48"/>
      <c r="C179" s="7"/>
      <c r="D179" s="9"/>
      <c r="E179" s="10"/>
      <c r="F179" s="9"/>
      <c r="G179" s="12" t="s">
        <v>263</v>
      </c>
      <c r="H179" s="127"/>
      <c r="I179" s="127"/>
      <c r="J179" s="127"/>
    </row>
    <row r="180" spans="1:10" s="84" customFormat="1" ht="22.5" collapsed="1" x14ac:dyDescent="0.2">
      <c r="A180" s="48"/>
      <c r="B180" s="48"/>
      <c r="C180" s="7"/>
      <c r="D180" s="9"/>
      <c r="E180" s="10" t="s">
        <v>264</v>
      </c>
      <c r="F180" s="124" t="s">
        <v>265</v>
      </c>
      <c r="G180" s="127"/>
      <c r="H180" s="127"/>
      <c r="I180" s="127"/>
      <c r="J180" s="127"/>
    </row>
    <row r="181" spans="1:10" s="84" customFormat="1" ht="56.25" hidden="1" outlineLevel="1" x14ac:dyDescent="0.2">
      <c r="A181" s="48"/>
      <c r="B181" s="48"/>
      <c r="C181" s="7"/>
      <c r="D181" s="9"/>
      <c r="E181" s="10"/>
      <c r="F181" s="9"/>
      <c r="G181" s="12" t="s">
        <v>266</v>
      </c>
      <c r="H181" s="127"/>
      <c r="I181" s="127"/>
      <c r="J181" s="127"/>
    </row>
    <row r="182" spans="1:10" s="84" customFormat="1" ht="22.5" collapsed="1" x14ac:dyDescent="0.2">
      <c r="A182" s="48"/>
      <c r="B182" s="48"/>
      <c r="C182" s="7"/>
      <c r="D182" s="9"/>
      <c r="E182" s="10" t="s">
        <v>267</v>
      </c>
      <c r="F182" s="124" t="s">
        <v>268</v>
      </c>
      <c r="G182" s="127"/>
      <c r="H182" s="127"/>
      <c r="I182" s="127"/>
      <c r="J182" s="127"/>
    </row>
    <row r="183" spans="1:10" s="84" customFormat="1" ht="56.25" hidden="1" outlineLevel="1" x14ac:dyDescent="0.2">
      <c r="A183" s="48"/>
      <c r="B183" s="48"/>
      <c r="C183" s="7"/>
      <c r="D183" s="9"/>
      <c r="E183" s="10"/>
      <c r="F183" s="75"/>
      <c r="G183" s="12" t="s">
        <v>269</v>
      </c>
      <c r="H183" s="127"/>
      <c r="I183" s="127"/>
      <c r="J183" s="127"/>
    </row>
    <row r="184" spans="1:10" s="84" customFormat="1" collapsed="1" x14ac:dyDescent="0.2">
      <c r="A184" s="48"/>
      <c r="B184" s="48"/>
      <c r="C184" s="7"/>
      <c r="D184" s="9"/>
      <c r="E184" s="10" t="s">
        <v>270</v>
      </c>
      <c r="F184" s="124" t="s">
        <v>271</v>
      </c>
      <c r="G184" s="12"/>
      <c r="H184" s="127"/>
      <c r="I184" s="127"/>
      <c r="J184" s="127"/>
    </row>
    <row r="185" spans="1:10" s="84" customFormat="1" ht="33.75" hidden="1" outlineLevel="1" x14ac:dyDescent="0.2">
      <c r="A185" s="48"/>
      <c r="B185" s="48"/>
      <c r="C185" s="7"/>
      <c r="D185" s="9"/>
      <c r="E185" s="10"/>
      <c r="F185" s="75"/>
      <c r="G185" s="12" t="s">
        <v>272</v>
      </c>
      <c r="H185" s="9"/>
      <c r="I185" s="127"/>
      <c r="J185" s="127"/>
    </row>
    <row r="186" spans="1:10" s="84" customFormat="1" ht="22.5" collapsed="1" x14ac:dyDescent="0.2">
      <c r="A186" s="48"/>
      <c r="B186" s="48"/>
      <c r="C186" s="7"/>
      <c r="D186" s="9"/>
      <c r="E186" s="10" t="s">
        <v>273</v>
      </c>
      <c r="F186" s="124" t="s">
        <v>274</v>
      </c>
      <c r="G186" s="127"/>
      <c r="H186" s="127"/>
      <c r="I186" s="127"/>
      <c r="J186" s="127"/>
    </row>
    <row r="187" spans="1:10" s="84" customFormat="1" ht="45" hidden="1" outlineLevel="1" x14ac:dyDescent="0.2">
      <c r="A187" s="48"/>
      <c r="B187" s="48"/>
      <c r="C187" s="7"/>
      <c r="D187" s="9"/>
      <c r="E187" s="10"/>
      <c r="F187" s="9"/>
      <c r="G187" s="12" t="s">
        <v>275</v>
      </c>
      <c r="H187" s="127"/>
      <c r="I187" s="127"/>
      <c r="J187" s="127"/>
    </row>
    <row r="188" spans="1:10" collapsed="1" x14ac:dyDescent="0.2">
      <c r="E188" s="47"/>
      <c r="F188" s="47"/>
      <c r="G188" s="47"/>
    </row>
    <row r="189" spans="1:10" x14ac:dyDescent="0.2">
      <c r="E189" s="47"/>
      <c r="F189" s="47"/>
      <c r="G189" s="47"/>
    </row>
  </sheetData>
  <sheetProtection formatCells="0" formatColumns="0" formatRows="0" insertColumns="0" insertRows="0" insertHyperlinks="0" deleteColumns="0" deleteRows="0" sort="0" autoFilter="0" pivotTables="0"/>
  <mergeCells count="1">
    <mergeCell ref="H142:H143"/>
  </mergeCells>
  <pageMargins left="0.7" right="0.38" top="0.75" bottom="0.75" header="0.3" footer="0.3"/>
  <pageSetup paperSize="8" orientation="landscape" r:id="rId1"/>
  <ignoredErrors>
    <ignoredError sqref="E5:E19 E39:E57 E36 E152:E165 E172:E186 E104:E131 E59:E98 E21:F35 E101:E102 E166:E170 E132:E148" twoDigitTextYea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D67"/>
  <sheetViews>
    <sheetView topLeftCell="A25" zoomScale="130" zoomScaleNormal="130" zoomScaleSheetLayoutView="100" workbookViewId="0">
      <selection activeCell="D6" sqref="D6"/>
    </sheetView>
  </sheetViews>
  <sheetFormatPr defaultColWidth="9.140625" defaultRowHeight="12.75" x14ac:dyDescent="0.2"/>
  <cols>
    <col min="1" max="1" width="4.5703125" style="134" customWidth="1"/>
    <col min="2" max="2" width="52" style="134" customWidth="1"/>
    <col min="3" max="3" width="1.85546875" style="146" customWidth="1"/>
    <col min="4" max="4" width="38.85546875" style="133" customWidth="1"/>
    <col min="5" max="5" width="3.28515625" style="134" customWidth="1"/>
    <col min="6" max="6" width="2.7109375" style="134" customWidth="1"/>
    <col min="7" max="16384" width="9.140625" style="134"/>
  </cols>
  <sheetData>
    <row r="1" spans="1:4" ht="21.75" customHeight="1" x14ac:dyDescent="0.2">
      <c r="A1" s="144" t="s">
        <v>276</v>
      </c>
    </row>
    <row r="2" spans="1:4" s="132" customFormat="1" ht="21.75" customHeight="1" x14ac:dyDescent="0.2">
      <c r="A2" s="145" t="s">
        <v>277</v>
      </c>
      <c r="B2" s="140"/>
      <c r="C2" s="140"/>
      <c r="D2" s="135"/>
    </row>
    <row r="3" spans="1:4" s="143" customFormat="1" ht="15" customHeight="1" x14ac:dyDescent="0.2">
      <c r="A3" s="170">
        <v>1</v>
      </c>
      <c r="B3" s="170" t="s">
        <v>278</v>
      </c>
      <c r="C3" s="148"/>
      <c r="D3" s="181" t="s">
        <v>279</v>
      </c>
    </row>
    <row r="4" spans="1:4" s="143" customFormat="1" ht="15" customHeight="1" x14ac:dyDescent="0.2">
      <c r="A4" s="170">
        <v>2</v>
      </c>
      <c r="B4" s="170" t="s">
        <v>280</v>
      </c>
      <c r="C4" s="148"/>
      <c r="D4" s="337">
        <v>21011</v>
      </c>
    </row>
    <row r="5" spans="1:4" s="143" customFormat="1" ht="15" customHeight="1" x14ac:dyDescent="0.2">
      <c r="A5" s="170">
        <v>3</v>
      </c>
      <c r="B5" s="170" t="s">
        <v>281</v>
      </c>
      <c r="C5" s="148"/>
      <c r="D5" s="181" t="s">
        <v>282</v>
      </c>
    </row>
    <row r="6" spans="1:4" s="143" customFormat="1" ht="15" customHeight="1" x14ac:dyDescent="0.2">
      <c r="A6" s="170">
        <v>4</v>
      </c>
      <c r="B6" s="170" t="s">
        <v>283</v>
      </c>
      <c r="C6" s="148"/>
      <c r="D6" s="181">
        <v>9450</v>
      </c>
    </row>
    <row r="7" spans="1:4" s="143" customFormat="1" ht="15" customHeight="1" x14ac:dyDescent="0.2">
      <c r="A7" s="171" t="s">
        <v>157</v>
      </c>
      <c r="B7" s="172" t="s">
        <v>284</v>
      </c>
      <c r="C7" s="149"/>
      <c r="D7" s="181">
        <v>4301</v>
      </c>
    </row>
    <row r="8" spans="1:4" s="143" customFormat="1" ht="15" customHeight="1" x14ac:dyDescent="0.2">
      <c r="A8" s="171" t="s">
        <v>168</v>
      </c>
      <c r="B8" s="172" t="s">
        <v>285</v>
      </c>
      <c r="C8" s="149"/>
      <c r="D8" s="181">
        <v>5149</v>
      </c>
    </row>
    <row r="9" spans="1:4" s="143" customFormat="1" ht="15" customHeight="1" x14ac:dyDescent="0.2">
      <c r="A9" s="173" t="s">
        <v>286</v>
      </c>
      <c r="B9" s="170" t="s">
        <v>287</v>
      </c>
      <c r="C9" s="150"/>
      <c r="D9" s="182" t="s">
        <v>288</v>
      </c>
    </row>
    <row r="10" spans="1:4" s="143" customFormat="1" ht="15" customHeight="1" x14ac:dyDescent="0.2">
      <c r="A10" s="171" t="s">
        <v>289</v>
      </c>
      <c r="B10" s="172" t="s">
        <v>290</v>
      </c>
      <c r="C10" s="151"/>
      <c r="D10" s="183">
        <v>3730</v>
      </c>
    </row>
    <row r="11" spans="1:4" s="143" customFormat="1" ht="15" customHeight="1" x14ac:dyDescent="0.2">
      <c r="A11" s="171" t="s">
        <v>291</v>
      </c>
      <c r="B11" s="172" t="s">
        <v>292</v>
      </c>
      <c r="C11" s="152"/>
      <c r="D11" s="181">
        <v>449</v>
      </c>
    </row>
    <row r="12" spans="1:4" s="143" customFormat="1" ht="15" customHeight="1" x14ac:dyDescent="0.2">
      <c r="A12" s="171" t="s">
        <v>293</v>
      </c>
      <c r="B12" s="172" t="s">
        <v>294</v>
      </c>
      <c r="C12" s="152"/>
      <c r="D12" s="181">
        <v>1483</v>
      </c>
    </row>
    <row r="13" spans="1:4" s="143" customFormat="1" ht="60" customHeight="1" x14ac:dyDescent="0.2">
      <c r="A13" s="174">
        <v>6</v>
      </c>
      <c r="B13" s="175" t="s">
        <v>295</v>
      </c>
      <c r="C13" s="67"/>
      <c r="D13" s="181" t="s">
        <v>296</v>
      </c>
    </row>
    <row r="14" spans="1:4" s="143" customFormat="1" ht="24" x14ac:dyDescent="0.2">
      <c r="A14" s="174">
        <v>7</v>
      </c>
      <c r="B14" s="176" t="s">
        <v>297</v>
      </c>
      <c r="C14" s="67"/>
      <c r="D14" s="183" t="s">
        <v>298</v>
      </c>
    </row>
    <row r="15" spans="1:4" s="143" customFormat="1" ht="15" customHeight="1" x14ac:dyDescent="0.2">
      <c r="A15" s="174">
        <v>8</v>
      </c>
      <c r="B15" s="170" t="s">
        <v>299</v>
      </c>
      <c r="C15" s="148"/>
      <c r="D15" s="181"/>
    </row>
    <row r="16" spans="1:4" s="143" customFormat="1" ht="15" customHeight="1" x14ac:dyDescent="0.2">
      <c r="A16" s="171" t="s">
        <v>300</v>
      </c>
      <c r="B16" s="172" t="s">
        <v>301</v>
      </c>
      <c r="C16" s="152"/>
      <c r="D16" s="181">
        <v>12</v>
      </c>
    </row>
    <row r="17" spans="1:4" s="143" customFormat="1" ht="15" customHeight="1" x14ac:dyDescent="0.2">
      <c r="A17" s="171" t="s">
        <v>302</v>
      </c>
      <c r="B17" s="172" t="s">
        <v>303</v>
      </c>
      <c r="C17" s="152"/>
      <c r="D17" s="181">
        <v>3</v>
      </c>
    </row>
    <row r="18" spans="1:4" s="143" customFormat="1" ht="108" x14ac:dyDescent="0.2">
      <c r="A18" s="171" t="s">
        <v>304</v>
      </c>
      <c r="B18" s="177" t="s">
        <v>305</v>
      </c>
      <c r="C18" s="153"/>
      <c r="D18" s="183" t="s">
        <v>555</v>
      </c>
    </row>
    <row r="19" spans="1:4" s="143" customFormat="1" ht="15" customHeight="1" x14ac:dyDescent="0.2">
      <c r="A19" s="170">
        <v>9</v>
      </c>
      <c r="B19" s="170" t="s">
        <v>306</v>
      </c>
      <c r="C19" s="148"/>
      <c r="D19" s="181"/>
    </row>
    <row r="20" spans="1:4" s="143" customFormat="1" ht="15" customHeight="1" x14ac:dyDescent="0.2">
      <c r="A20" s="171" t="s">
        <v>307</v>
      </c>
      <c r="B20" s="172" t="s">
        <v>308</v>
      </c>
      <c r="C20" s="152"/>
      <c r="D20" s="181" t="s">
        <v>309</v>
      </c>
    </row>
    <row r="21" spans="1:4" s="143" customFormat="1" ht="15" customHeight="1" x14ac:dyDescent="0.2">
      <c r="A21" s="171" t="s">
        <v>310</v>
      </c>
      <c r="B21" s="172" t="s">
        <v>311</v>
      </c>
      <c r="C21" s="152"/>
      <c r="D21" s="181">
        <v>0</v>
      </c>
    </row>
    <row r="22" spans="1:4" s="143" customFormat="1" ht="15" customHeight="1" x14ac:dyDescent="0.2">
      <c r="A22" s="171" t="s">
        <v>312</v>
      </c>
      <c r="B22" s="172" t="s">
        <v>313</v>
      </c>
      <c r="C22" s="152"/>
      <c r="D22" s="181">
        <v>0</v>
      </c>
    </row>
    <row r="23" spans="1:4" s="143" customFormat="1" ht="15" customHeight="1" x14ac:dyDescent="0.2">
      <c r="A23" s="178">
        <v>10</v>
      </c>
      <c r="B23" s="179" t="s">
        <v>314</v>
      </c>
      <c r="C23" s="67"/>
      <c r="D23" s="181">
        <v>2512</v>
      </c>
    </row>
    <row r="24" spans="1:4" s="143" customFormat="1" ht="15" customHeight="1" x14ac:dyDescent="0.2">
      <c r="A24" s="171" t="s">
        <v>315</v>
      </c>
      <c r="B24" s="172" t="s">
        <v>316</v>
      </c>
      <c r="C24" s="152"/>
      <c r="D24" s="181" t="s">
        <v>317</v>
      </c>
    </row>
    <row r="25" spans="1:4" s="143" customFormat="1" ht="15" customHeight="1" x14ac:dyDescent="0.2">
      <c r="A25" s="171" t="s">
        <v>318</v>
      </c>
      <c r="B25" s="172" t="s">
        <v>319</v>
      </c>
      <c r="C25" s="152"/>
      <c r="D25" s="181" t="s">
        <v>320</v>
      </c>
    </row>
    <row r="26" spans="1:4" s="143" customFormat="1" ht="15" customHeight="1" x14ac:dyDescent="0.2">
      <c r="A26" s="170">
        <v>11</v>
      </c>
      <c r="B26" s="170" t="s">
        <v>321</v>
      </c>
      <c r="C26" s="148"/>
      <c r="D26" s="181" t="s">
        <v>513</v>
      </c>
    </row>
    <row r="27" spans="1:4" s="143" customFormat="1" ht="15" customHeight="1" x14ac:dyDescent="0.2">
      <c r="A27" s="170">
        <v>12</v>
      </c>
      <c r="B27" s="170" t="s">
        <v>322</v>
      </c>
      <c r="C27" s="154"/>
      <c r="D27" s="181">
        <v>3437</v>
      </c>
    </row>
    <row r="28" spans="1:4" s="143" customFormat="1" ht="15" customHeight="1" x14ac:dyDescent="0.2">
      <c r="A28" s="170">
        <v>13</v>
      </c>
      <c r="B28" s="176" t="s">
        <v>323</v>
      </c>
      <c r="C28" s="155"/>
      <c r="D28" s="181">
        <v>866</v>
      </c>
    </row>
    <row r="29" spans="1:4" s="143" customFormat="1" ht="15" customHeight="1" x14ac:dyDescent="0.2">
      <c r="A29" s="170">
        <v>13</v>
      </c>
      <c r="B29" s="170" t="s">
        <v>324</v>
      </c>
      <c r="C29" s="148"/>
      <c r="D29" s="181">
        <v>3</v>
      </c>
    </row>
    <row r="30" spans="1:4" s="143" customFormat="1" ht="15" customHeight="1" x14ac:dyDescent="0.2">
      <c r="A30" s="170">
        <v>14</v>
      </c>
      <c r="B30" s="170" t="s">
        <v>325</v>
      </c>
      <c r="C30" s="148"/>
      <c r="D30" s="181" t="s">
        <v>326</v>
      </c>
    </row>
    <row r="31" spans="1:4" s="143" customFormat="1" ht="15" customHeight="1" x14ac:dyDescent="0.2">
      <c r="A31" s="170">
        <v>15</v>
      </c>
      <c r="B31" s="180" t="s">
        <v>327</v>
      </c>
      <c r="C31" s="148"/>
      <c r="D31" s="181">
        <v>2017</v>
      </c>
    </row>
    <row r="32" spans="1:4" s="143" customFormat="1" ht="15" customHeight="1" x14ac:dyDescent="0.2">
      <c r="A32" s="389">
        <v>16</v>
      </c>
      <c r="B32" s="390" t="s">
        <v>328</v>
      </c>
      <c r="C32" s="150"/>
      <c r="D32" s="181" t="s">
        <v>329</v>
      </c>
    </row>
    <row r="33" spans="1:4" ht="15" customHeight="1" x14ac:dyDescent="0.2">
      <c r="A33" s="389"/>
      <c r="B33" s="390"/>
      <c r="C33" s="139"/>
      <c r="D33" s="181" t="s">
        <v>330</v>
      </c>
    </row>
    <row r="34" spans="1:4" ht="15" customHeight="1" x14ac:dyDescent="0.2">
      <c r="A34" s="389"/>
      <c r="B34" s="390"/>
      <c r="C34" s="139"/>
      <c r="D34" s="181" t="s">
        <v>331</v>
      </c>
    </row>
    <row r="35" spans="1:4" ht="15" customHeight="1" x14ac:dyDescent="0.2">
      <c r="A35" s="389"/>
      <c r="B35" s="390"/>
      <c r="C35" s="139"/>
      <c r="D35" s="181" t="s">
        <v>332</v>
      </c>
    </row>
    <row r="36" spans="1:4" ht="15" customHeight="1" x14ac:dyDescent="0.2">
      <c r="A36" s="389"/>
      <c r="B36" s="390"/>
      <c r="C36" s="139"/>
      <c r="D36" s="181" t="s">
        <v>543</v>
      </c>
    </row>
    <row r="37" spans="1:4" ht="22.5" customHeight="1" x14ac:dyDescent="0.2">
      <c r="A37" s="389"/>
      <c r="B37" s="390"/>
      <c r="C37" s="139"/>
      <c r="D37" s="181" t="s">
        <v>554</v>
      </c>
    </row>
    <row r="38" spans="1:4" ht="15" customHeight="1" x14ac:dyDescent="0.2">
      <c r="A38" s="389"/>
      <c r="B38" s="390"/>
      <c r="C38" s="139"/>
      <c r="D38" s="181"/>
    </row>
    <row r="39" spans="1:4" ht="15" customHeight="1" x14ac:dyDescent="0.2">
      <c r="A39" s="389"/>
      <c r="B39" s="390"/>
      <c r="C39" s="139"/>
      <c r="D39" s="181"/>
    </row>
    <row r="40" spans="1:4" ht="15" customHeight="1" x14ac:dyDescent="0.2">
      <c r="A40" s="389"/>
      <c r="B40" s="390"/>
      <c r="C40" s="139"/>
      <c r="D40" s="181"/>
    </row>
    <row r="41" spans="1:4" ht="15" customHeight="1" x14ac:dyDescent="0.2">
      <c r="A41" s="389"/>
      <c r="B41" s="390"/>
      <c r="C41" s="139"/>
      <c r="D41" s="181"/>
    </row>
    <row r="42" spans="1:4" x14ac:dyDescent="0.2">
      <c r="A42" s="57"/>
      <c r="B42" s="139"/>
      <c r="C42" s="139"/>
      <c r="D42" s="141"/>
    </row>
    <row r="43" spans="1:4" ht="75" customHeight="1" x14ac:dyDescent="0.2">
      <c r="A43" s="57"/>
      <c r="B43" s="387" t="s">
        <v>333</v>
      </c>
      <c r="C43" s="387"/>
      <c r="D43" s="388"/>
    </row>
    <row r="44" spans="1:4" ht="6.75" customHeight="1" x14ac:dyDescent="0.2">
      <c r="A44" s="57"/>
      <c r="B44" s="156"/>
      <c r="C44" s="157"/>
      <c r="D44" s="158"/>
    </row>
    <row r="45" spans="1:4" ht="24.75" customHeight="1" x14ac:dyDescent="0.2">
      <c r="A45" s="57"/>
      <c r="B45" s="387" t="s">
        <v>334</v>
      </c>
      <c r="C45" s="387"/>
      <c r="D45" s="388"/>
    </row>
    <row r="46" spans="1:4" x14ac:dyDescent="0.2">
      <c r="B46" s="136"/>
      <c r="C46" s="147"/>
      <c r="D46" s="137"/>
    </row>
    <row r="47" spans="1:4" x14ac:dyDescent="0.2">
      <c r="B47" s="136"/>
      <c r="C47" s="136"/>
      <c r="D47" s="137"/>
    </row>
    <row r="52" ht="3" customHeight="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sheetData>
  <sheetProtection password="E6A5" sheet="1" formatCells="0" formatColumns="0" formatRows="0" insertHyperlinks="0"/>
  <mergeCells count="4">
    <mergeCell ref="B43:D43"/>
    <mergeCell ref="B45:D45"/>
    <mergeCell ref="A32:A41"/>
    <mergeCell ref="B32:B41"/>
  </mergeCells>
  <pageMargins left="0.7" right="0.7" top="0.75" bottom="0.75" header="0.3" footer="0.3"/>
  <pageSetup paperSize="9" scale="84" orientation="portrait" r:id="rId1"/>
  <ignoredErrors>
    <ignoredError sqref="A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U65532"/>
  <sheetViews>
    <sheetView showGridLines="0" zoomScaleNormal="100" zoomScaleSheetLayoutView="90" workbookViewId="0">
      <pane ySplit="6" topLeftCell="A7" activePane="bottomLeft" state="frozen"/>
      <selection pane="bottomLeft" activeCell="I7" sqref="I7:I8"/>
    </sheetView>
  </sheetViews>
  <sheetFormatPr defaultColWidth="9.140625" defaultRowHeight="11.25" x14ac:dyDescent="0.2"/>
  <cols>
    <col min="1" max="1" width="6.28515625" style="96" customWidth="1"/>
    <col min="2" max="2" width="47.7109375" style="87" customWidth="1"/>
    <col min="3" max="3" width="10" style="87" customWidth="1"/>
    <col min="4" max="4" width="11.140625" style="36" customWidth="1"/>
    <col min="5" max="5" width="33.140625" style="36" customWidth="1"/>
    <col min="6" max="6" width="7.28515625" style="87" customWidth="1"/>
    <col min="7" max="7" width="10.7109375" style="36" customWidth="1"/>
    <col min="8" max="8" width="7.140625" style="89" customWidth="1"/>
    <col min="9" max="9" width="7.42578125" style="89" customWidth="1"/>
    <col min="10" max="10" width="15.5703125" style="102" customWidth="1"/>
    <col min="11" max="11" width="7.85546875" style="103" customWidth="1"/>
    <col min="12" max="12" width="10.85546875" style="103" customWidth="1"/>
    <col min="13" max="13" width="11.28515625" style="93" customWidth="1"/>
    <col min="14" max="14" width="11.28515625" style="94" customWidth="1"/>
    <col min="15" max="15" width="3.85546875" style="95" customWidth="1"/>
    <col min="16" max="16384" width="9.140625" style="96"/>
  </cols>
  <sheetData>
    <row r="1" spans="1:15" s="88" customFormat="1" ht="18" x14ac:dyDescent="0.2">
      <c r="A1" s="144" t="s">
        <v>335</v>
      </c>
      <c r="B1" s="13"/>
      <c r="C1" s="13"/>
      <c r="D1" s="8"/>
      <c r="E1" s="22"/>
      <c r="F1" s="13"/>
      <c r="G1" s="22"/>
      <c r="H1" s="5"/>
      <c r="I1" s="5"/>
      <c r="J1" s="52"/>
      <c r="K1" s="22"/>
      <c r="L1" s="22"/>
      <c r="M1" s="90"/>
      <c r="N1" s="91"/>
      <c r="O1" s="92"/>
    </row>
    <row r="2" spans="1:15" ht="33" customHeight="1" x14ac:dyDescent="0.2">
      <c r="A2" s="402" t="s">
        <v>336</v>
      </c>
      <c r="B2" s="402"/>
      <c r="C2" s="409" t="s">
        <v>337</v>
      </c>
      <c r="D2" s="409"/>
      <c r="E2" s="409"/>
      <c r="F2" s="410"/>
      <c r="G2" s="410"/>
      <c r="H2" s="410"/>
      <c r="I2" s="410"/>
      <c r="J2" s="410"/>
      <c r="K2" s="410"/>
      <c r="L2" s="410"/>
    </row>
    <row r="3" spans="1:15" ht="28.5" customHeight="1" x14ac:dyDescent="0.2">
      <c r="A3" s="402"/>
      <c r="B3" s="402"/>
      <c r="C3" s="409"/>
      <c r="D3" s="409"/>
      <c r="E3" s="409"/>
      <c r="F3" s="410"/>
      <c r="G3" s="410"/>
      <c r="H3" s="410"/>
      <c r="I3" s="410"/>
      <c r="J3" s="410"/>
      <c r="K3" s="410"/>
      <c r="L3" s="410"/>
    </row>
    <row r="4" spans="1:15" ht="12.75" x14ac:dyDescent="0.2">
      <c r="A4" s="6"/>
      <c r="B4" s="13"/>
      <c r="C4" s="13"/>
      <c r="D4" s="22"/>
      <c r="E4" s="35"/>
      <c r="F4" s="13"/>
      <c r="G4" s="22"/>
      <c r="H4" s="5"/>
      <c r="I4" s="5"/>
      <c r="J4" s="405"/>
      <c r="K4" s="406"/>
      <c r="L4" s="407"/>
    </row>
    <row r="5" spans="1:15" ht="24" customHeight="1" x14ac:dyDescent="0.2">
      <c r="A5" s="408" t="s">
        <v>338</v>
      </c>
      <c r="B5" s="408" t="s">
        <v>339</v>
      </c>
      <c r="C5" s="408" t="s">
        <v>340</v>
      </c>
      <c r="D5" s="408" t="s">
        <v>341</v>
      </c>
      <c r="E5" s="408" t="s">
        <v>342</v>
      </c>
      <c r="F5" s="408" t="s">
        <v>343</v>
      </c>
      <c r="G5" s="408" t="s">
        <v>344</v>
      </c>
      <c r="H5" s="411" t="s">
        <v>345</v>
      </c>
      <c r="I5" s="411"/>
      <c r="J5" s="408" t="s">
        <v>346</v>
      </c>
      <c r="K5" s="411" t="s">
        <v>347</v>
      </c>
      <c r="L5" s="411"/>
      <c r="M5" s="97"/>
      <c r="N5" s="98"/>
      <c r="O5" s="96"/>
    </row>
    <row r="6" spans="1:15" s="101" customFormat="1" ht="39" customHeight="1" x14ac:dyDescent="0.2">
      <c r="A6" s="408"/>
      <c r="B6" s="408"/>
      <c r="C6" s="408"/>
      <c r="D6" s="408"/>
      <c r="E6" s="408"/>
      <c r="F6" s="408"/>
      <c r="G6" s="408"/>
      <c r="H6" s="346" t="s">
        <v>348</v>
      </c>
      <c r="I6" s="346" t="s">
        <v>349</v>
      </c>
      <c r="J6" s="408"/>
      <c r="K6" s="347" t="s">
        <v>350</v>
      </c>
      <c r="L6" s="162" t="s">
        <v>351</v>
      </c>
      <c r="M6" s="99" t="s">
        <v>352</v>
      </c>
      <c r="N6" s="100"/>
    </row>
    <row r="7" spans="1:15" ht="26.45" customHeight="1" x14ac:dyDescent="0.2">
      <c r="A7" s="400" t="s">
        <v>53</v>
      </c>
      <c r="B7" s="159" t="str">
        <f>Mudel!F21</f>
        <v>Huvihariduses ja -tegevuses osalevate noorte arv on kõrge (vähemalt 15% kõikidest noortest)</v>
      </c>
      <c r="C7" s="412" t="s">
        <v>353</v>
      </c>
      <c r="D7" s="396" t="s">
        <v>354</v>
      </c>
      <c r="E7" s="395" t="str">
        <f>IF(D7=B47,C47,IF(D7=B48,C48,""))</f>
        <v xml:space="preserve"> = x/y*100
x - noorte arv, kes osalevad
y - vastanud noorte arv kokku</v>
      </c>
      <c r="F7" s="399">
        <v>0.15</v>
      </c>
      <c r="G7" s="344" t="s">
        <v>355</v>
      </c>
      <c r="H7" s="345">
        <v>66</v>
      </c>
      <c r="I7" s="345">
        <v>68</v>
      </c>
      <c r="J7" s="397"/>
      <c r="K7" s="342">
        <f>IF(H7&gt;I7,"VIGA",IF(I7="","",H7/I7))</f>
        <v>0.97058823529411764</v>
      </c>
      <c r="L7" s="341" t="str">
        <f>IF(K7="VIGA","",IF(K7="","",IF(K7&lt;$F$7,"ei","jah")))</f>
        <v>jah</v>
      </c>
      <c r="M7" s="343">
        <f t="shared" ref="M7:M13" si="0">IF(L7="jah",1,IF(L7="","puudub",0))</f>
        <v>1</v>
      </c>
      <c r="N7" s="98"/>
      <c r="O7" s="96"/>
    </row>
    <row r="8" spans="1:15" ht="26.45" customHeight="1" x14ac:dyDescent="0.2">
      <c r="A8" s="400"/>
      <c r="B8" s="401" t="s">
        <v>356</v>
      </c>
      <c r="C8" s="412"/>
      <c r="D8" s="396"/>
      <c r="E8" s="395"/>
      <c r="F8" s="399"/>
      <c r="G8" s="344" t="s">
        <v>357</v>
      </c>
      <c r="H8" s="345">
        <v>53</v>
      </c>
      <c r="I8" s="345">
        <v>93</v>
      </c>
      <c r="J8" s="397"/>
      <c r="K8" s="342">
        <f t="shared" ref="K8:K13" si="1">IF(H8&gt;I8,"VIGA",IF(I8="","",H8/I8))</f>
        <v>0.56989247311827962</v>
      </c>
      <c r="L8" s="341" t="str">
        <f>IF(K8="VIGA","",IF(K8="","",IF(K8&lt;$F$7,"ei","jah")))</f>
        <v>jah</v>
      </c>
      <c r="M8" s="343">
        <f t="shared" si="0"/>
        <v>1</v>
      </c>
      <c r="N8" s="98"/>
      <c r="O8" s="96"/>
    </row>
    <row r="9" spans="1:15" ht="26.45" customHeight="1" x14ac:dyDescent="0.2">
      <c r="A9" s="400"/>
      <c r="B9" s="401"/>
      <c r="C9" s="412"/>
      <c r="D9" s="396"/>
      <c r="E9" s="395"/>
      <c r="F9" s="399"/>
      <c r="G9" s="344" t="s">
        <v>358</v>
      </c>
      <c r="H9" s="345">
        <v>3</v>
      </c>
      <c r="I9" s="345">
        <v>9</v>
      </c>
      <c r="J9" s="397"/>
      <c r="K9" s="342">
        <f t="shared" si="1"/>
        <v>0.33333333333333331</v>
      </c>
      <c r="L9" s="341" t="str">
        <f>IF(K9="VIGA","",IF(K9="","",IF(K9&lt;$F$7,"ei","jah")))</f>
        <v>jah</v>
      </c>
      <c r="M9" s="343">
        <f t="shared" si="0"/>
        <v>1</v>
      </c>
      <c r="N9" s="98"/>
      <c r="O9" s="96"/>
    </row>
    <row r="10" spans="1:15" ht="26.45" customHeight="1" x14ac:dyDescent="0.2">
      <c r="A10" s="400" t="s">
        <v>56</v>
      </c>
      <c r="B10" s="159" t="str">
        <f>Mudel!F23</f>
        <v>Noorsootöös tervikuna osalevate noorte arv on kõrge (vähemalt 65%)</v>
      </c>
      <c r="C10" s="395" t="s">
        <v>353</v>
      </c>
      <c r="D10" s="396" t="s">
        <v>354</v>
      </c>
      <c r="E10" s="395" t="str">
        <f>IF(D10=B49,C49,IF(D10=B50,C50,""))</f>
        <v xml:space="preserve"> = x/y*100
x - noorte arv, kes osalevad noorsootöös
y - vastanud noorte arv kokku</v>
      </c>
      <c r="F10" s="399">
        <v>0.65</v>
      </c>
      <c r="G10" s="344" t="s">
        <v>355</v>
      </c>
      <c r="H10" s="345">
        <v>66</v>
      </c>
      <c r="I10" s="345">
        <v>68</v>
      </c>
      <c r="J10" s="397"/>
      <c r="K10" s="342">
        <f t="shared" si="1"/>
        <v>0.97058823529411764</v>
      </c>
      <c r="L10" s="341" t="str">
        <f>IF(K10="VIGA","",IF(K10="","",IF(K10&lt;$F$10,"ei","jah")))</f>
        <v>jah</v>
      </c>
      <c r="M10" s="343">
        <f t="shared" si="0"/>
        <v>1</v>
      </c>
      <c r="N10" s="98"/>
      <c r="O10" s="96"/>
    </row>
    <row r="11" spans="1:15" ht="26.45" customHeight="1" x14ac:dyDescent="0.2">
      <c r="A11" s="400"/>
      <c r="B11" s="404" t="s">
        <v>359</v>
      </c>
      <c r="C11" s="395"/>
      <c r="D11" s="396"/>
      <c r="E11" s="395"/>
      <c r="F11" s="399"/>
      <c r="G11" s="344" t="s">
        <v>357</v>
      </c>
      <c r="H11" s="345">
        <v>68</v>
      </c>
      <c r="I11" s="345">
        <v>93</v>
      </c>
      <c r="J11" s="397"/>
      <c r="K11" s="342">
        <f t="shared" si="1"/>
        <v>0.73118279569892475</v>
      </c>
      <c r="L11" s="341" t="str">
        <f>IF(K11="VIGA","",IF(K11="","",IF(K11&lt;$F$10,"ei","jah")))</f>
        <v>jah</v>
      </c>
      <c r="M11" s="343">
        <f t="shared" si="0"/>
        <v>1</v>
      </c>
      <c r="N11" s="98"/>
      <c r="O11" s="96"/>
    </row>
    <row r="12" spans="1:15" ht="26.45" customHeight="1" x14ac:dyDescent="0.2">
      <c r="A12" s="400"/>
      <c r="B12" s="404"/>
      <c r="C12" s="395"/>
      <c r="D12" s="396"/>
      <c r="E12" s="395"/>
      <c r="F12" s="399"/>
      <c r="G12" s="344" t="s">
        <v>358</v>
      </c>
      <c r="H12" s="345">
        <v>5</v>
      </c>
      <c r="I12" s="345">
        <v>9</v>
      </c>
      <c r="J12" s="397"/>
      <c r="K12" s="342">
        <f t="shared" si="1"/>
        <v>0.55555555555555558</v>
      </c>
      <c r="L12" s="341" t="str">
        <f>IF(K12="VIGA","",IF(K12="","",IF(K12&lt;$F$10,"ei","jah")))</f>
        <v>ei</v>
      </c>
      <c r="M12" s="343">
        <f t="shared" si="0"/>
        <v>0</v>
      </c>
      <c r="N12" s="98"/>
      <c r="O12" s="96"/>
    </row>
    <row r="13" spans="1:15" ht="26.45" customHeight="1" x14ac:dyDescent="0.2">
      <c r="A13" s="400" t="s">
        <v>70</v>
      </c>
      <c r="B13" s="159" t="str">
        <f>Mudel!F35</f>
        <v>Noortemalevas osalevate noorte arv on kõrge (vähemalt 10%)</v>
      </c>
      <c r="C13" s="395" t="s">
        <v>360</v>
      </c>
      <c r="D13" s="396" t="s">
        <v>354</v>
      </c>
      <c r="E13" s="395" t="str">
        <f>IF(D13=B51,C51,IF(D13=B52,C52,""))</f>
        <v xml:space="preserve"> = x/y*100
x - noorte arv, kes osalevad noortemalevas
y - vastanud noorte arv kokku</v>
      </c>
      <c r="F13" s="399">
        <v>0.1</v>
      </c>
      <c r="G13" s="395" t="s">
        <v>357</v>
      </c>
      <c r="H13" s="398">
        <v>15</v>
      </c>
      <c r="I13" s="398">
        <v>93</v>
      </c>
      <c r="J13" s="397"/>
      <c r="K13" s="392">
        <f t="shared" si="1"/>
        <v>0.16129032258064516</v>
      </c>
      <c r="L13" s="393" t="str">
        <f>IF(K13="VIGA","",IF(K13="","",IF(K13&lt;F13,"ei","jah")))</f>
        <v>jah</v>
      </c>
      <c r="M13" s="391">
        <f t="shared" si="0"/>
        <v>1</v>
      </c>
      <c r="N13" s="98"/>
      <c r="O13" s="96"/>
    </row>
    <row r="14" spans="1:15" ht="26.45" customHeight="1" x14ac:dyDescent="0.2">
      <c r="A14" s="400"/>
      <c r="B14" s="348" t="s">
        <v>361</v>
      </c>
      <c r="C14" s="395"/>
      <c r="D14" s="396"/>
      <c r="E14" s="395"/>
      <c r="F14" s="399"/>
      <c r="G14" s="395"/>
      <c r="H14" s="398"/>
      <c r="I14" s="398"/>
      <c r="J14" s="397"/>
      <c r="K14" s="392"/>
      <c r="L14" s="393"/>
      <c r="M14" s="391"/>
      <c r="N14" s="98"/>
      <c r="O14" s="96"/>
    </row>
    <row r="15" spans="1:15" ht="26.45" customHeight="1" x14ac:dyDescent="0.2">
      <c r="A15" s="400" t="s">
        <v>127</v>
      </c>
      <c r="B15" s="160" t="str">
        <f>Mudel!F79</f>
        <v>Noorte osalus noorteühingutes, noorteorganisatsioonides ja õpilasesinduses on vähemalt 5%</v>
      </c>
      <c r="C15" s="395" t="s">
        <v>353</v>
      </c>
      <c r="D15" s="396" t="s">
        <v>354</v>
      </c>
      <c r="E15" s="395" t="str">
        <f>IF(D15=B53,C53,IF(D15=B54,C54,""))</f>
        <v xml:space="preserve"> = x/y*100
x - noorte arv, kes osalevad noorteühingutes, -organisatsioonides ja õpilasesindustes
y - vastanud noorte arv kokku</v>
      </c>
      <c r="F15" s="399">
        <v>0.05</v>
      </c>
      <c r="G15" s="344" t="s">
        <v>355</v>
      </c>
      <c r="H15" s="345">
        <v>3</v>
      </c>
      <c r="I15" s="345">
        <v>68</v>
      </c>
      <c r="J15" s="397"/>
      <c r="K15" s="342">
        <f t="shared" ref="K15:K21" si="2">IF(H15&gt;I15,"VIGA",IF(I15="","",H15/I15))</f>
        <v>4.4117647058823532E-2</v>
      </c>
      <c r="L15" s="341" t="str">
        <f>IF(K15="VIGA","",IF(K15="","",IF(K15&lt;$F$15,"ei","jah")))</f>
        <v>ei</v>
      </c>
      <c r="M15" s="343">
        <f t="shared" ref="M15:M44" si="3">IF(L15="jah",1,IF(L15="","puudub",0))</f>
        <v>0</v>
      </c>
      <c r="N15" s="98"/>
      <c r="O15" s="96"/>
    </row>
    <row r="16" spans="1:15" ht="26.45" customHeight="1" x14ac:dyDescent="0.2">
      <c r="A16" s="400"/>
      <c r="B16" s="401" t="s">
        <v>362</v>
      </c>
      <c r="C16" s="395"/>
      <c r="D16" s="396"/>
      <c r="E16" s="395"/>
      <c r="F16" s="399"/>
      <c r="G16" s="344" t="s">
        <v>357</v>
      </c>
      <c r="H16" s="345">
        <v>12</v>
      </c>
      <c r="I16" s="345">
        <v>93</v>
      </c>
      <c r="J16" s="397"/>
      <c r="K16" s="342">
        <f t="shared" si="2"/>
        <v>0.12903225806451613</v>
      </c>
      <c r="L16" s="341" t="str">
        <f>IF(K16="VIGA","",IF(K16="","",IF(K16&lt;$F$15,"ei","jah")))</f>
        <v>jah</v>
      </c>
      <c r="M16" s="343">
        <f t="shared" si="3"/>
        <v>1</v>
      </c>
      <c r="N16" s="98"/>
      <c r="O16" s="96"/>
    </row>
    <row r="17" spans="1:15" ht="26.45" customHeight="1" x14ac:dyDescent="0.2">
      <c r="A17" s="400"/>
      <c r="B17" s="401"/>
      <c r="C17" s="395"/>
      <c r="D17" s="396"/>
      <c r="E17" s="395"/>
      <c r="F17" s="399"/>
      <c r="G17" s="344" t="s">
        <v>358</v>
      </c>
      <c r="H17" s="345">
        <v>3</v>
      </c>
      <c r="I17" s="345">
        <v>9</v>
      </c>
      <c r="J17" s="397"/>
      <c r="K17" s="342">
        <f t="shared" si="2"/>
        <v>0.33333333333333331</v>
      </c>
      <c r="L17" s="341" t="str">
        <f>IF(K17="VIGA","",IF(K17="","",IF(K17&lt;$F$15,"ei","jah")))</f>
        <v>jah</v>
      </c>
      <c r="M17" s="343">
        <f t="shared" si="3"/>
        <v>1</v>
      </c>
      <c r="N17" s="98"/>
      <c r="O17" s="96"/>
    </row>
    <row r="18" spans="1:15" ht="26.45" customHeight="1" x14ac:dyDescent="0.2">
      <c r="A18" s="394" t="s">
        <v>130</v>
      </c>
      <c r="B18" s="159" t="str">
        <f>Mudel!F81</f>
        <v>Noorte teadlikkus noorteühingutest ja noorteorganisatsioonidest on kõrge (vähemalt 15% noortest on teadlikud)</v>
      </c>
      <c r="C18" s="395" t="s">
        <v>353</v>
      </c>
      <c r="D18" s="396"/>
      <c r="E18" s="395" t="str">
        <f>IF(D18=B55,C55,IF(D18=B56,C56,""))</f>
        <v/>
      </c>
      <c r="F18" s="399">
        <v>0.15</v>
      </c>
      <c r="G18" s="344" t="s">
        <v>355</v>
      </c>
      <c r="H18" s="345"/>
      <c r="I18" s="345">
        <v>68</v>
      </c>
      <c r="J18" s="397"/>
      <c r="K18" s="342">
        <f t="shared" si="2"/>
        <v>0</v>
      </c>
      <c r="L18" s="341" t="str">
        <f>IF(K18="VIGA","",IF(K18="","",IF(K18&lt;$F$18,"ei","jah")))</f>
        <v>ei</v>
      </c>
      <c r="M18" s="343">
        <f t="shared" si="3"/>
        <v>0</v>
      </c>
      <c r="N18" s="98"/>
      <c r="O18" s="96"/>
    </row>
    <row r="19" spans="1:15" ht="26.45" customHeight="1" x14ac:dyDescent="0.2">
      <c r="A19" s="394"/>
      <c r="B19" s="401" t="s">
        <v>363</v>
      </c>
      <c r="C19" s="395"/>
      <c r="D19" s="396"/>
      <c r="E19" s="395"/>
      <c r="F19" s="399"/>
      <c r="G19" s="344" t="s">
        <v>357</v>
      </c>
      <c r="H19" s="345"/>
      <c r="I19" s="345">
        <v>93</v>
      </c>
      <c r="J19" s="397"/>
      <c r="K19" s="342">
        <f t="shared" si="2"/>
        <v>0</v>
      </c>
      <c r="L19" s="341" t="str">
        <f>IF(K19="VIGA","",IF(K19="","",IF(K19&lt;$F$18,"ei","jah")))</f>
        <v>ei</v>
      </c>
      <c r="M19" s="343">
        <f t="shared" si="3"/>
        <v>0</v>
      </c>
      <c r="N19" s="98"/>
      <c r="O19" s="96"/>
    </row>
    <row r="20" spans="1:15" ht="26.45" customHeight="1" x14ac:dyDescent="0.2">
      <c r="A20" s="394"/>
      <c r="B20" s="401"/>
      <c r="C20" s="395"/>
      <c r="D20" s="396"/>
      <c r="E20" s="395"/>
      <c r="F20" s="399"/>
      <c r="G20" s="344" t="s">
        <v>358</v>
      </c>
      <c r="H20" s="345"/>
      <c r="I20" s="345">
        <v>9</v>
      </c>
      <c r="J20" s="397"/>
      <c r="K20" s="342">
        <f t="shared" si="2"/>
        <v>0</v>
      </c>
      <c r="L20" s="341" t="str">
        <f>IF(K20="VIGA","",IF(K20="","",IF(K20&lt;$F$18,"ei","jah")))</f>
        <v>ei</v>
      </c>
      <c r="M20" s="343">
        <f t="shared" si="3"/>
        <v>0</v>
      </c>
      <c r="N20" s="98"/>
      <c r="O20" s="96"/>
    </row>
    <row r="21" spans="1:15" ht="26.45" customHeight="1" x14ac:dyDescent="0.2">
      <c r="A21" s="394" t="s">
        <v>133</v>
      </c>
      <c r="B21" s="159" t="str">
        <f>Mudel!F83</f>
        <v>Noorteühenduste tagasiside koostööle KOV-ga on hea (vähemalt 80% noorteühendustest hindavad koostööd heaks)</v>
      </c>
      <c r="C21" s="395" t="s">
        <v>364</v>
      </c>
      <c r="D21" s="396"/>
      <c r="E21" s="395" t="str">
        <f>IF(D21=B57,C57,IF(D21=B58,C58,""))</f>
        <v/>
      </c>
      <c r="F21" s="399">
        <v>0.8</v>
      </c>
      <c r="G21" s="395" t="s">
        <v>364</v>
      </c>
      <c r="H21" s="398"/>
      <c r="I21" s="398"/>
      <c r="J21" s="397"/>
      <c r="K21" s="392" t="str">
        <f t="shared" si="2"/>
        <v/>
      </c>
      <c r="L21" s="393" t="str">
        <f>IF(K21="VIGA","",IF(K21="","",IF(K21&lt;F21,"ei","jah")))</f>
        <v/>
      </c>
      <c r="M21" s="391" t="str">
        <f>IF(L21="jah",1,IF(L21="","puudub",0))</f>
        <v>puudub</v>
      </c>
      <c r="N21" s="98"/>
      <c r="O21" s="96"/>
    </row>
    <row r="22" spans="1:15" ht="36" customHeight="1" x14ac:dyDescent="0.2">
      <c r="A22" s="394"/>
      <c r="B22" s="349" t="s">
        <v>365</v>
      </c>
      <c r="C22" s="395"/>
      <c r="D22" s="396"/>
      <c r="E22" s="395"/>
      <c r="F22" s="399"/>
      <c r="G22" s="395"/>
      <c r="H22" s="398"/>
      <c r="I22" s="398"/>
      <c r="J22" s="397"/>
      <c r="K22" s="392"/>
      <c r="L22" s="393"/>
      <c r="M22" s="391"/>
      <c r="N22" s="98"/>
      <c r="O22" s="96"/>
    </row>
    <row r="23" spans="1:15" ht="26.45" customHeight="1" x14ac:dyDescent="0.2">
      <c r="A23" s="394" t="s">
        <v>145</v>
      </c>
      <c r="B23" s="159" t="str">
        <f>Mudel!F91</f>
        <v>Noorte rahulolu teabe kättesaadavusega on suur (vähemalt 85% on rahul)</v>
      </c>
      <c r="C23" s="395" t="s">
        <v>366</v>
      </c>
      <c r="D23" s="396" t="s">
        <v>354</v>
      </c>
      <c r="E23" s="395" t="str">
        <f>IF(D23=B78,C78,IF(D23=B77,C77,""))</f>
        <v xml:space="preserve"> = x/y * 100
x - noorte arv, kes hindavad neile vajaliku teabe kättesaadavust heaks või pigem heaks
y - vastanud noorte arv</v>
      </c>
      <c r="F23" s="399">
        <v>0.85</v>
      </c>
      <c r="G23" s="344" t="s">
        <v>355</v>
      </c>
      <c r="H23" s="345">
        <v>34</v>
      </c>
      <c r="I23" s="345">
        <v>68</v>
      </c>
      <c r="J23" s="397"/>
      <c r="K23" s="342">
        <f>IF(H23&gt;I23,"VIGA",IF(I23="","",H23/I23))</f>
        <v>0.5</v>
      </c>
      <c r="L23" s="341" t="str">
        <f>IF(K23="VIGA","",IF(K23="","",IF(K23&lt;$F$23,"ei","jah")))</f>
        <v>ei</v>
      </c>
      <c r="M23" s="343">
        <f t="shared" si="3"/>
        <v>0</v>
      </c>
      <c r="N23" s="98"/>
      <c r="O23" s="96"/>
    </row>
    <row r="24" spans="1:15" ht="26.45" customHeight="1" x14ac:dyDescent="0.2">
      <c r="A24" s="394"/>
      <c r="B24" s="401" t="s">
        <v>367</v>
      </c>
      <c r="C24" s="395"/>
      <c r="D24" s="396"/>
      <c r="E24" s="395"/>
      <c r="F24" s="399"/>
      <c r="G24" s="344" t="s">
        <v>357</v>
      </c>
      <c r="H24" s="345">
        <v>55</v>
      </c>
      <c r="I24" s="345">
        <v>93</v>
      </c>
      <c r="J24" s="397"/>
      <c r="K24" s="342">
        <f>IF(H24&gt;I24,"VIGA",IF(I24="","",H24/I24))</f>
        <v>0.59139784946236562</v>
      </c>
      <c r="L24" s="341" t="str">
        <f>IF(K24="VIGA","",IF(K24="","",IF(K24&lt;$F$23,"ei","jah")))</f>
        <v>ei</v>
      </c>
      <c r="M24" s="343">
        <f t="shared" si="3"/>
        <v>0</v>
      </c>
      <c r="N24" s="98"/>
      <c r="O24" s="96"/>
    </row>
    <row r="25" spans="1:15" ht="26.45" customHeight="1" x14ac:dyDescent="0.2">
      <c r="A25" s="394"/>
      <c r="B25" s="401"/>
      <c r="C25" s="395"/>
      <c r="D25" s="396"/>
      <c r="E25" s="395"/>
      <c r="F25" s="399"/>
      <c r="G25" s="344" t="s">
        <v>358</v>
      </c>
      <c r="H25" s="345">
        <v>8</v>
      </c>
      <c r="I25" s="345">
        <v>9</v>
      </c>
      <c r="J25" s="397"/>
      <c r="K25" s="342">
        <f>IF(H25&gt;I25,"VIGA",IF(I25="","",H25/I25))</f>
        <v>0.88888888888888884</v>
      </c>
      <c r="L25" s="341" t="str">
        <f>IF(K25="VIGA","",IF(K25="","",IF(K25&lt;$F$23,"ei","jah")))</f>
        <v>jah</v>
      </c>
      <c r="M25" s="343">
        <f t="shared" si="3"/>
        <v>1</v>
      </c>
      <c r="N25" s="98"/>
      <c r="O25" s="96"/>
    </row>
    <row r="26" spans="1:15" ht="26.45" customHeight="1" x14ac:dyDescent="0.2">
      <c r="A26" s="394" t="s">
        <v>213</v>
      </c>
      <c r="B26" s="161" t="str">
        <f>Mudel!F142</f>
        <v>Noorsootöötajad mõistavad oma tegevuse õpiväljundit</v>
      </c>
      <c r="C26" s="395" t="s">
        <v>368</v>
      </c>
      <c r="D26" s="396"/>
      <c r="E26" s="395" t="str">
        <f>IF(D26=B61,C61,IF(D26=B62,C62,""))</f>
        <v/>
      </c>
      <c r="F26" s="399">
        <v>0.9</v>
      </c>
      <c r="G26" s="395" t="s">
        <v>368</v>
      </c>
      <c r="H26" s="398">
        <v>48</v>
      </c>
      <c r="I26" s="398">
        <v>49</v>
      </c>
      <c r="J26" s="397"/>
      <c r="K26" s="392">
        <f>IF(H26&gt;I26,"VIGA",IF(I26="","",H26/I26))</f>
        <v>0.97959183673469385</v>
      </c>
      <c r="L26" s="393" t="str">
        <f>IF(K26="VIGA","",IF(K26="","",IF(K26&lt;F26,"ei","jah")))</f>
        <v>jah</v>
      </c>
      <c r="M26" s="391">
        <f>IF(L26="jah",1,IF(L26="","puudub",0))</f>
        <v>1</v>
      </c>
      <c r="N26" s="98"/>
      <c r="O26" s="96"/>
    </row>
    <row r="27" spans="1:15" ht="44.25" customHeight="1" x14ac:dyDescent="0.2">
      <c r="A27" s="394"/>
      <c r="B27" s="349" t="s">
        <v>369</v>
      </c>
      <c r="C27" s="395"/>
      <c r="D27" s="396"/>
      <c r="E27" s="395"/>
      <c r="F27" s="399"/>
      <c r="G27" s="395"/>
      <c r="H27" s="398"/>
      <c r="I27" s="398"/>
      <c r="J27" s="397"/>
      <c r="K27" s="392"/>
      <c r="L27" s="393"/>
      <c r="M27" s="391"/>
      <c r="N27" s="98"/>
      <c r="O27" s="96"/>
    </row>
    <row r="28" spans="1:15" ht="26.45" customHeight="1" x14ac:dyDescent="0.2">
      <c r="A28" s="394" t="s">
        <v>216</v>
      </c>
      <c r="B28" s="165" t="str">
        <f>Mudel!F144</f>
        <v>Noorsootöötajate tunnustus on nende jaoks motiveeriv</v>
      </c>
      <c r="C28" s="395" t="s">
        <v>368</v>
      </c>
      <c r="D28" s="396"/>
      <c r="E28" s="395" t="str">
        <f>IF(D28=B63,C63,IF(D28=B64,C64,""))</f>
        <v/>
      </c>
      <c r="F28" s="399">
        <v>0.8</v>
      </c>
      <c r="G28" s="395" t="s">
        <v>368</v>
      </c>
      <c r="H28" s="398">
        <v>35</v>
      </c>
      <c r="I28" s="398">
        <v>49</v>
      </c>
      <c r="J28" s="397"/>
      <c r="K28" s="392">
        <f>IF(H28&gt;I28,"VIGA",IF(I28="","",H28/I28))</f>
        <v>0.7142857142857143</v>
      </c>
      <c r="L28" s="393" t="str">
        <f>IF(K28="VIGA","",IF(K28="","",IF(K28&lt;F28,"ei","jah")))</f>
        <v>ei</v>
      </c>
      <c r="M28" s="391">
        <f>IF(L28="jah",1,IF(L28="","puudub",0))</f>
        <v>0</v>
      </c>
      <c r="N28" s="98"/>
      <c r="O28" s="96"/>
    </row>
    <row r="29" spans="1:15" ht="48" customHeight="1" x14ac:dyDescent="0.2">
      <c r="A29" s="394"/>
      <c r="B29" s="164" t="s">
        <v>370</v>
      </c>
      <c r="C29" s="395"/>
      <c r="D29" s="396"/>
      <c r="E29" s="395"/>
      <c r="F29" s="399"/>
      <c r="G29" s="395"/>
      <c r="H29" s="398"/>
      <c r="I29" s="398"/>
      <c r="J29" s="397"/>
      <c r="K29" s="392"/>
      <c r="L29" s="393"/>
      <c r="M29" s="391"/>
      <c r="N29" s="98"/>
      <c r="O29" s="96"/>
    </row>
    <row r="30" spans="1:15" ht="48" customHeight="1" x14ac:dyDescent="0.2">
      <c r="A30" s="394" t="s">
        <v>219</v>
      </c>
      <c r="B30" s="163" t="str">
        <f>Mudel!F146</f>
        <v>Noorsootöötajatele on tagatud professionaalne tugi ja nõustamine</v>
      </c>
      <c r="C30" s="395" t="s">
        <v>368</v>
      </c>
      <c r="D30" s="396"/>
      <c r="E30" s="395" t="str">
        <f>IF(D30=B74,C74,IF(D30=B73,C73,""))</f>
        <v/>
      </c>
      <c r="F30" s="399">
        <v>0.8</v>
      </c>
      <c r="G30" s="395" t="s">
        <v>371</v>
      </c>
      <c r="H30" s="398">
        <v>22</v>
      </c>
      <c r="I30" s="398">
        <v>49</v>
      </c>
      <c r="J30" s="413"/>
      <c r="K30" s="392">
        <f>IF(H30&gt;I30,"VIGA",IF(I30="","",H30/I30))</f>
        <v>0.44897959183673469</v>
      </c>
      <c r="L30" s="393" t="str">
        <f>IF(K30="VIGA","",IF(K30="","",IF(K30&lt;F30,"ei","jah")))</f>
        <v>ei</v>
      </c>
      <c r="M30" s="391">
        <f>IF(L30="jah",1,IF(L30="","puudub",0))</f>
        <v>0</v>
      </c>
      <c r="N30" s="98"/>
      <c r="O30" s="96"/>
    </row>
    <row r="31" spans="1:15" ht="48" customHeight="1" x14ac:dyDescent="0.2">
      <c r="A31" s="394"/>
      <c r="B31" s="164" t="s">
        <v>372</v>
      </c>
      <c r="C31" s="395"/>
      <c r="D31" s="396"/>
      <c r="E31" s="395"/>
      <c r="F31" s="399"/>
      <c r="G31" s="395"/>
      <c r="H31" s="398"/>
      <c r="I31" s="398"/>
      <c r="J31" s="413"/>
      <c r="K31" s="392"/>
      <c r="L31" s="393"/>
      <c r="M31" s="391"/>
      <c r="N31" s="98"/>
      <c r="O31" s="96"/>
    </row>
    <row r="32" spans="1:15" ht="33.75" customHeight="1" x14ac:dyDescent="0.2">
      <c r="A32" s="394" t="s">
        <v>222</v>
      </c>
      <c r="B32" s="163" t="str">
        <f>Mudel!F148</f>
        <v>KOV on kehtestanud noorsootöötajatele motiveeriva palga- või puhkusesüsteemi</v>
      </c>
      <c r="C32" s="395" t="s">
        <v>368</v>
      </c>
      <c r="D32" s="396"/>
      <c r="E32" s="395" t="str">
        <f>IF(D32=B76,C76,IF(D32=B75,C75,""))</f>
        <v/>
      </c>
      <c r="F32" s="399">
        <v>0.8</v>
      </c>
      <c r="G32" s="395" t="s">
        <v>371</v>
      </c>
      <c r="H32" s="398">
        <v>33</v>
      </c>
      <c r="I32" s="398">
        <v>49</v>
      </c>
      <c r="J32" s="414"/>
      <c r="K32" s="392">
        <f>IF(H32&gt;I32,"VIGA",IF(I32="","",H32/I32))</f>
        <v>0.67346938775510201</v>
      </c>
      <c r="L32" s="393" t="str">
        <f>IF(K32="VIGA","",IF(K32="","",IF(K32&lt;F32,"ei","jah")))</f>
        <v>ei</v>
      </c>
      <c r="M32" s="391">
        <f>IF(L32="jah",1,IF(L32="","puudub",0))</f>
        <v>0</v>
      </c>
      <c r="N32" s="98"/>
      <c r="O32" s="96"/>
    </row>
    <row r="33" spans="1:21" ht="48" customHeight="1" x14ac:dyDescent="0.2">
      <c r="A33" s="394"/>
      <c r="B33" s="164" t="s">
        <v>373</v>
      </c>
      <c r="C33" s="395"/>
      <c r="D33" s="396"/>
      <c r="E33" s="395"/>
      <c r="F33" s="399"/>
      <c r="G33" s="395"/>
      <c r="H33" s="398"/>
      <c r="I33" s="398"/>
      <c r="J33" s="415"/>
      <c r="K33" s="392"/>
      <c r="L33" s="393"/>
      <c r="M33" s="391"/>
      <c r="N33" s="98"/>
      <c r="O33" s="96"/>
    </row>
    <row r="34" spans="1:21" ht="26.45" customHeight="1" x14ac:dyDescent="0.2">
      <c r="A34" s="400" t="s">
        <v>236</v>
      </c>
      <c r="B34" s="159" t="str">
        <f>Mudel!F160</f>
        <v>Noorsootööd pakkuvad asutused on avatud noortele sobival ajal</v>
      </c>
      <c r="C34" s="395" t="s">
        <v>353</v>
      </c>
      <c r="D34" s="396"/>
      <c r="E34" s="395" t="str">
        <f>IF(D34=B65,C65,IF(D34=B66,C66,""))</f>
        <v/>
      </c>
      <c r="F34" s="399">
        <v>0.8</v>
      </c>
      <c r="G34" s="344" t="s">
        <v>355</v>
      </c>
      <c r="H34" s="345">
        <v>58</v>
      </c>
      <c r="I34" s="345">
        <v>68</v>
      </c>
      <c r="J34" s="397"/>
      <c r="K34" s="342">
        <f>IF(H34&gt;I34,"VIGA",IF(I34="","",H34/I34))</f>
        <v>0.8529411764705882</v>
      </c>
      <c r="L34" s="341" t="str">
        <f>IF(K34="VIGA","",IF(K34="","",IF(K34&lt;$F$34,"ei","jah")))</f>
        <v>jah</v>
      </c>
      <c r="M34" s="343">
        <f t="shared" si="3"/>
        <v>1</v>
      </c>
      <c r="N34" s="98"/>
      <c r="O34" s="96"/>
    </row>
    <row r="35" spans="1:21" ht="26.45" customHeight="1" x14ac:dyDescent="0.2">
      <c r="A35" s="400"/>
      <c r="B35" s="404" t="s">
        <v>374</v>
      </c>
      <c r="C35" s="395"/>
      <c r="D35" s="396"/>
      <c r="E35" s="395"/>
      <c r="F35" s="399"/>
      <c r="G35" s="344" t="s">
        <v>357</v>
      </c>
      <c r="H35" s="345">
        <v>61</v>
      </c>
      <c r="I35" s="345">
        <v>93</v>
      </c>
      <c r="J35" s="397"/>
      <c r="K35" s="342">
        <f>IF(H35&gt;I35,"VIGA",IF(I35="","",H35/I35))</f>
        <v>0.65591397849462363</v>
      </c>
      <c r="L35" s="341" t="str">
        <f>IF(K35="VIGA","",IF(K35="","",IF(K35&lt;$F$34,"ei","jah")))</f>
        <v>ei</v>
      </c>
      <c r="M35" s="343">
        <f t="shared" si="3"/>
        <v>0</v>
      </c>
      <c r="N35" s="98"/>
      <c r="O35" s="96"/>
    </row>
    <row r="36" spans="1:21" ht="26.45" customHeight="1" x14ac:dyDescent="0.2">
      <c r="A36" s="400"/>
      <c r="B36" s="404"/>
      <c r="C36" s="395"/>
      <c r="D36" s="396"/>
      <c r="E36" s="395"/>
      <c r="F36" s="399"/>
      <c r="G36" s="344" t="s">
        <v>358</v>
      </c>
      <c r="H36" s="345">
        <v>8</v>
      </c>
      <c r="I36" s="345">
        <v>9</v>
      </c>
      <c r="J36" s="397"/>
      <c r="K36" s="342">
        <f t="shared" ref="K36:K45" si="4">IF(H36&gt;I36,"VIGA",IF(I36="","",H36/I36))</f>
        <v>0.88888888888888884</v>
      </c>
      <c r="L36" s="341" t="str">
        <f>IF(K36="VIGA","",IF(K36="","",IF(K36&lt;$F$34,"ei","jah")))</f>
        <v>jah</v>
      </c>
      <c r="M36" s="343">
        <f t="shared" si="3"/>
        <v>1</v>
      </c>
      <c r="N36" s="98"/>
      <c r="O36" s="96"/>
    </row>
    <row r="37" spans="1:21" ht="26.45" customHeight="1" x14ac:dyDescent="0.2">
      <c r="A37" s="400" t="s">
        <v>239</v>
      </c>
      <c r="B37" s="159" t="str">
        <f>Mudel!F162</f>
        <v>Noorte tagasiside noorsootöö tegevuskohtade asukoha sobivusele on kõrge (vähemalt 80% on rahul).</v>
      </c>
      <c r="C37" s="395" t="s">
        <v>375</v>
      </c>
      <c r="D37" s="396"/>
      <c r="E37" s="395" t="str">
        <f>IF(D37=B67,C67,IF(D37=B68,C68,""))</f>
        <v/>
      </c>
      <c r="F37" s="399">
        <v>0.8</v>
      </c>
      <c r="G37" s="344" t="s">
        <v>355</v>
      </c>
      <c r="H37" s="345">
        <v>61</v>
      </c>
      <c r="I37" s="345">
        <v>68</v>
      </c>
      <c r="J37" s="397"/>
      <c r="K37" s="342">
        <f>IF(H37&gt;I37,"VIGA",IF(I37="","",H37/I37))</f>
        <v>0.8970588235294118</v>
      </c>
      <c r="L37" s="341" t="str">
        <f>IF(K37="VIGA","",IF(K37="","",IF(K37&lt;$F$37,"ei","jah")))</f>
        <v>jah</v>
      </c>
      <c r="M37" s="343">
        <f t="shared" si="3"/>
        <v>1</v>
      </c>
      <c r="N37" s="98"/>
      <c r="O37" s="96"/>
    </row>
    <row r="38" spans="1:21" ht="26.45" customHeight="1" x14ac:dyDescent="0.2">
      <c r="A38" s="400"/>
      <c r="B38" s="401" t="s">
        <v>376</v>
      </c>
      <c r="C38" s="395"/>
      <c r="D38" s="396"/>
      <c r="E38" s="395"/>
      <c r="F38" s="399"/>
      <c r="G38" s="344" t="s">
        <v>357</v>
      </c>
      <c r="H38" s="345">
        <v>65</v>
      </c>
      <c r="I38" s="345">
        <v>93</v>
      </c>
      <c r="J38" s="397"/>
      <c r="K38" s="342">
        <f t="shared" si="4"/>
        <v>0.69892473118279574</v>
      </c>
      <c r="L38" s="341" t="str">
        <f>IF(K38="VIGA","",IF(K38="","",IF(K38&lt;$F$37,"ei","jah")))</f>
        <v>ei</v>
      </c>
      <c r="M38" s="343">
        <f t="shared" si="3"/>
        <v>0</v>
      </c>
      <c r="N38" s="98"/>
      <c r="O38" s="96"/>
    </row>
    <row r="39" spans="1:21" ht="26.45" customHeight="1" x14ac:dyDescent="0.2">
      <c r="A39" s="400"/>
      <c r="B39" s="401"/>
      <c r="C39" s="395"/>
      <c r="D39" s="396"/>
      <c r="E39" s="395"/>
      <c r="F39" s="399"/>
      <c r="G39" s="344" t="s">
        <v>358</v>
      </c>
      <c r="H39" s="345">
        <v>9</v>
      </c>
      <c r="I39" s="345">
        <v>9</v>
      </c>
      <c r="J39" s="397"/>
      <c r="K39" s="342">
        <f t="shared" si="4"/>
        <v>1</v>
      </c>
      <c r="L39" s="341" t="str">
        <f>IF(K39="VIGA","",IF(K39="","",IF(K39&lt;$F$37,"ei","jah")))</f>
        <v>jah</v>
      </c>
      <c r="M39" s="343">
        <f t="shared" si="3"/>
        <v>1</v>
      </c>
      <c r="N39" s="98"/>
      <c r="O39" s="96"/>
    </row>
    <row r="40" spans="1:21" ht="39.75" customHeight="1" x14ac:dyDescent="0.2">
      <c r="A40" s="400" t="s">
        <v>242</v>
      </c>
      <c r="B40" s="159" t="str">
        <f>Mudel!F164</f>
        <v>Noorte hinnang noorsootöö asutuste varustatusele töövahenditega on kõrge (huvikoolid, huvitegevus koolides, avatud noortekeskused, vähemalt 90%).</v>
      </c>
      <c r="C40" s="395" t="s">
        <v>377</v>
      </c>
      <c r="D40" s="396"/>
      <c r="E40" s="395" t="str">
        <f>IF(D40=B69,C69,IF(D40=B70,C70,""))</f>
        <v/>
      </c>
      <c r="F40" s="399">
        <v>0.9</v>
      </c>
      <c r="G40" s="344" t="s">
        <v>355</v>
      </c>
      <c r="H40" s="345">
        <v>63</v>
      </c>
      <c r="I40" s="345">
        <v>68</v>
      </c>
      <c r="J40" s="397"/>
      <c r="K40" s="342">
        <f t="shared" si="4"/>
        <v>0.92647058823529416</v>
      </c>
      <c r="L40" s="341" t="str">
        <f>IF(K40="VIGA","",IF(K40="","",IF(K40&lt;$F$40,"ei","jah")))</f>
        <v>jah</v>
      </c>
      <c r="M40" s="343">
        <f t="shared" si="3"/>
        <v>1</v>
      </c>
      <c r="N40" s="98"/>
      <c r="O40" s="96"/>
    </row>
    <row r="41" spans="1:21" ht="26.45" customHeight="1" x14ac:dyDescent="0.2">
      <c r="A41" s="400"/>
      <c r="B41" s="404" t="s">
        <v>378</v>
      </c>
      <c r="C41" s="395"/>
      <c r="D41" s="396"/>
      <c r="E41" s="395"/>
      <c r="F41" s="399"/>
      <c r="G41" s="344" t="s">
        <v>357</v>
      </c>
      <c r="H41" s="345">
        <v>64</v>
      </c>
      <c r="I41" s="345">
        <v>93</v>
      </c>
      <c r="J41" s="397"/>
      <c r="K41" s="342">
        <f t="shared" si="4"/>
        <v>0.68817204301075274</v>
      </c>
      <c r="L41" s="341" t="str">
        <f>IF(K41="VIGA","",IF(K41="","",IF(K41&lt;$F$40,"ei","jah")))</f>
        <v>ei</v>
      </c>
      <c r="M41" s="343">
        <f t="shared" si="3"/>
        <v>0</v>
      </c>
      <c r="N41" s="98"/>
      <c r="O41" s="96"/>
    </row>
    <row r="42" spans="1:21" ht="30.75" customHeight="1" x14ac:dyDescent="0.2">
      <c r="A42" s="400"/>
      <c r="B42" s="404"/>
      <c r="C42" s="395"/>
      <c r="D42" s="396"/>
      <c r="E42" s="395"/>
      <c r="F42" s="399"/>
      <c r="G42" s="344" t="s">
        <v>358</v>
      </c>
      <c r="H42" s="345"/>
      <c r="I42" s="345"/>
      <c r="J42" s="397"/>
      <c r="K42" s="342" t="str">
        <f t="shared" si="4"/>
        <v/>
      </c>
      <c r="L42" s="341" t="str">
        <f>IF(K42="VIGA","",IF(K42="","",IF(K42&lt;$F$40,"ei","jah")))</f>
        <v/>
      </c>
      <c r="M42" s="343" t="str">
        <f t="shared" si="3"/>
        <v>puudub</v>
      </c>
      <c r="N42" s="98"/>
      <c r="O42" s="96"/>
    </row>
    <row r="43" spans="1:21" ht="48" customHeight="1" x14ac:dyDescent="0.2">
      <c r="A43" s="403" t="s">
        <v>273</v>
      </c>
      <c r="B43" s="159" t="str">
        <f>Mudel!F186</f>
        <v>Noorte rahulolu nende huvide ja vajadustega arvestamisega on suur (vähemalt 80% on rahul)</v>
      </c>
      <c r="C43" s="395" t="s">
        <v>353</v>
      </c>
      <c r="D43" s="396"/>
      <c r="E43" s="395" t="str">
        <f>IF(D43=B71,C71,IF(D43=B72,C72,""))</f>
        <v/>
      </c>
      <c r="F43" s="399">
        <v>0.8</v>
      </c>
      <c r="G43" s="344" t="s">
        <v>357</v>
      </c>
      <c r="H43" s="345">
        <v>59</v>
      </c>
      <c r="I43" s="345">
        <v>93</v>
      </c>
      <c r="J43" s="397"/>
      <c r="K43" s="342">
        <f>IF(H43&gt;I43,"VIGA",IF(I43="","",H43/I43))</f>
        <v>0.63440860215053763</v>
      </c>
      <c r="L43" s="341" t="str">
        <f>IF(K43="VIGA","",IF(K43="","",IF(K43&lt;$F$43,"ei","jah")))</f>
        <v>ei</v>
      </c>
      <c r="M43" s="343">
        <f t="shared" si="3"/>
        <v>0</v>
      </c>
      <c r="N43" s="98"/>
      <c r="O43" s="96"/>
    </row>
    <row r="44" spans="1:21" ht="44.25" customHeight="1" x14ac:dyDescent="0.2">
      <c r="A44" s="403"/>
      <c r="B44" s="348" t="s">
        <v>379</v>
      </c>
      <c r="C44" s="395"/>
      <c r="D44" s="396"/>
      <c r="E44" s="395"/>
      <c r="F44" s="399"/>
      <c r="G44" s="344" t="s">
        <v>358</v>
      </c>
      <c r="H44" s="345"/>
      <c r="I44" s="345"/>
      <c r="J44" s="397"/>
      <c r="K44" s="342" t="str">
        <f t="shared" si="4"/>
        <v/>
      </c>
      <c r="L44" s="341" t="str">
        <f>IF(K44="VIGA","",IF(K44="","",IF(K44&lt;$F$43,"ei","jah")))</f>
        <v/>
      </c>
      <c r="M44" s="343" t="str">
        <f t="shared" si="3"/>
        <v>puudub</v>
      </c>
      <c r="N44" s="98"/>
      <c r="O44" s="96"/>
    </row>
    <row r="45" spans="1:21" x14ac:dyDescent="0.2">
      <c r="A45" s="47"/>
      <c r="B45" s="72"/>
      <c r="C45" s="72"/>
      <c r="D45" s="35"/>
      <c r="E45" s="35"/>
      <c r="F45" s="13"/>
      <c r="G45" s="22"/>
      <c r="H45" s="5"/>
      <c r="I45" s="5"/>
      <c r="J45" s="53"/>
      <c r="K45" s="24" t="str">
        <f t="shared" si="4"/>
        <v/>
      </c>
      <c r="L45" s="24"/>
      <c r="M45" s="50"/>
      <c r="N45" s="71"/>
      <c r="O45" s="21"/>
      <c r="P45" s="6"/>
      <c r="Q45" s="6"/>
      <c r="R45" s="6"/>
      <c r="S45" s="6"/>
      <c r="T45" s="6"/>
      <c r="U45" s="6"/>
    </row>
    <row r="46" spans="1:21" x14ac:dyDescent="0.2">
      <c r="A46" s="47"/>
      <c r="B46" s="72"/>
      <c r="C46" s="72"/>
      <c r="D46" s="35"/>
      <c r="E46" s="35"/>
      <c r="F46" s="13"/>
      <c r="G46" s="22"/>
      <c r="H46" s="5"/>
      <c r="I46" s="5"/>
      <c r="J46" s="53"/>
      <c r="K46" s="24"/>
      <c r="L46" s="24"/>
      <c r="M46" s="50"/>
      <c r="N46" s="71"/>
      <c r="O46" s="21"/>
      <c r="P46" s="6"/>
      <c r="Q46" s="6"/>
      <c r="R46" s="6"/>
      <c r="S46" s="6"/>
      <c r="T46" s="6"/>
      <c r="U46" s="6"/>
    </row>
    <row r="47" spans="1:21" s="104" customFormat="1" ht="90" x14ac:dyDescent="0.2">
      <c r="A47" s="39" t="s">
        <v>50</v>
      </c>
      <c r="B47" s="40" t="s">
        <v>354</v>
      </c>
      <c r="C47" s="41" t="s">
        <v>380</v>
      </c>
      <c r="D47" s="23"/>
      <c r="E47" s="23"/>
      <c r="F47" s="16"/>
      <c r="G47" s="23"/>
      <c r="H47" s="49"/>
      <c r="I47" s="49"/>
      <c r="J47" s="54"/>
      <c r="K47" s="21"/>
      <c r="L47" s="21"/>
      <c r="M47" s="50"/>
      <c r="N47" s="71"/>
      <c r="O47" s="21"/>
      <c r="P47" s="51"/>
      <c r="Q47" s="51"/>
      <c r="R47" s="51"/>
      <c r="S47" s="51"/>
      <c r="T47" s="51"/>
      <c r="U47" s="51"/>
    </row>
    <row r="48" spans="1:21" s="104" customFormat="1" ht="78.75" x14ac:dyDescent="0.2">
      <c r="A48" s="39"/>
      <c r="B48" s="40" t="s">
        <v>381</v>
      </c>
      <c r="C48" s="41" t="s">
        <v>382</v>
      </c>
      <c r="D48" s="23"/>
      <c r="E48" s="23"/>
      <c r="F48" s="16"/>
      <c r="G48" s="23"/>
      <c r="H48" s="49"/>
      <c r="I48" s="49"/>
      <c r="J48" s="54"/>
      <c r="K48" s="21"/>
      <c r="L48" s="21"/>
      <c r="M48" s="50"/>
      <c r="N48" s="71"/>
      <c r="O48" s="21"/>
      <c r="P48" s="51"/>
      <c r="Q48" s="51"/>
      <c r="R48" s="51"/>
      <c r="S48" s="51"/>
      <c r="T48" s="51"/>
      <c r="U48" s="51"/>
    </row>
    <row r="49" spans="1:21" s="104" customFormat="1" ht="101.25" x14ac:dyDescent="0.2">
      <c r="A49" s="39" t="s">
        <v>53</v>
      </c>
      <c r="B49" s="40" t="s">
        <v>354</v>
      </c>
      <c r="C49" s="42" t="s">
        <v>383</v>
      </c>
      <c r="D49" s="23"/>
      <c r="E49" s="23"/>
      <c r="F49" s="16"/>
      <c r="G49" s="23"/>
      <c r="H49" s="49"/>
      <c r="I49" s="49"/>
      <c r="J49" s="54"/>
      <c r="K49" s="21"/>
      <c r="L49" s="21"/>
      <c r="M49" s="50"/>
      <c r="N49" s="71"/>
      <c r="O49" s="21"/>
      <c r="P49" s="51"/>
      <c r="Q49" s="51"/>
      <c r="R49" s="51"/>
      <c r="S49" s="51"/>
      <c r="T49" s="51"/>
      <c r="U49" s="51"/>
    </row>
    <row r="50" spans="1:21" s="104" customFormat="1" ht="90" x14ac:dyDescent="0.2">
      <c r="A50" s="39"/>
      <c r="B50" s="40" t="s">
        <v>381</v>
      </c>
      <c r="C50" s="42" t="s">
        <v>384</v>
      </c>
      <c r="D50" s="23"/>
      <c r="E50" s="23"/>
      <c r="F50" s="16"/>
      <c r="G50" s="23"/>
      <c r="H50" s="49"/>
      <c r="I50" s="49"/>
      <c r="J50" s="54"/>
      <c r="K50" s="21"/>
      <c r="L50" s="21"/>
      <c r="M50" s="50"/>
      <c r="N50" s="71"/>
      <c r="O50" s="21"/>
      <c r="P50" s="51"/>
      <c r="Q50" s="51"/>
      <c r="R50" s="51"/>
      <c r="S50" s="51"/>
      <c r="T50" s="51"/>
      <c r="U50" s="51"/>
    </row>
    <row r="51" spans="1:21" s="104" customFormat="1" ht="112.5" x14ac:dyDescent="0.2">
      <c r="A51" s="39" t="s">
        <v>64</v>
      </c>
      <c r="B51" s="40" t="s">
        <v>354</v>
      </c>
      <c r="C51" s="43" t="s">
        <v>385</v>
      </c>
      <c r="D51" s="23"/>
      <c r="E51" s="23"/>
      <c r="F51" s="16"/>
      <c r="G51" s="23"/>
      <c r="H51" s="49"/>
      <c r="I51" s="49"/>
      <c r="J51" s="54"/>
      <c r="K51" s="21"/>
      <c r="L51" s="21"/>
      <c r="M51" s="50"/>
      <c r="N51" s="71"/>
      <c r="O51" s="21"/>
      <c r="P51" s="51"/>
      <c r="Q51" s="51"/>
      <c r="R51" s="51"/>
      <c r="S51" s="51"/>
      <c r="T51" s="51"/>
      <c r="U51" s="51"/>
    </row>
    <row r="52" spans="1:21" s="104" customFormat="1" ht="101.25" x14ac:dyDescent="0.2">
      <c r="A52" s="39"/>
      <c r="B52" s="40" t="s">
        <v>381</v>
      </c>
      <c r="C52" s="43" t="s">
        <v>386</v>
      </c>
      <c r="D52" s="23"/>
      <c r="E52" s="23"/>
      <c r="F52" s="16"/>
      <c r="G52" s="23"/>
      <c r="H52" s="49"/>
      <c r="I52" s="49"/>
      <c r="J52" s="54"/>
      <c r="K52" s="21"/>
      <c r="L52" s="21"/>
      <c r="M52" s="50"/>
      <c r="N52" s="71"/>
      <c r="O52" s="21"/>
      <c r="P52" s="51"/>
      <c r="Q52" s="51"/>
      <c r="R52" s="51"/>
      <c r="S52" s="51"/>
      <c r="T52" s="51"/>
      <c r="U52" s="51"/>
    </row>
    <row r="53" spans="1:21" s="104" customFormat="1" ht="157.5" x14ac:dyDescent="0.2">
      <c r="A53" s="39" t="s">
        <v>127</v>
      </c>
      <c r="B53" s="40" t="s">
        <v>354</v>
      </c>
      <c r="C53" s="43" t="s">
        <v>387</v>
      </c>
      <c r="D53" s="23"/>
      <c r="E53" s="23"/>
      <c r="F53" s="16"/>
      <c r="G53" s="23"/>
      <c r="H53" s="49"/>
      <c r="I53" s="49"/>
      <c r="J53" s="54"/>
      <c r="K53" s="21"/>
      <c r="L53" s="21"/>
      <c r="M53" s="50"/>
      <c r="N53" s="71"/>
      <c r="O53" s="21"/>
      <c r="P53" s="51"/>
      <c r="Q53" s="51"/>
      <c r="R53" s="51"/>
      <c r="S53" s="51"/>
      <c r="T53" s="51"/>
      <c r="U53" s="51"/>
    </row>
    <row r="54" spans="1:21" s="104" customFormat="1" ht="146.25" x14ac:dyDescent="0.2">
      <c r="A54" s="39"/>
      <c r="B54" s="40" t="s">
        <v>381</v>
      </c>
      <c r="C54" s="43" t="s">
        <v>388</v>
      </c>
      <c r="D54" s="23"/>
      <c r="E54" s="23"/>
      <c r="F54" s="16"/>
      <c r="G54" s="23"/>
      <c r="H54" s="49"/>
      <c r="I54" s="49"/>
      <c r="J54" s="54"/>
      <c r="K54" s="21"/>
      <c r="L54" s="21"/>
      <c r="M54" s="50"/>
      <c r="N54" s="71"/>
      <c r="O54" s="21"/>
      <c r="P54" s="51"/>
      <c r="Q54" s="51"/>
      <c r="R54" s="51"/>
      <c r="S54" s="51"/>
      <c r="T54" s="51"/>
      <c r="U54" s="51"/>
    </row>
    <row r="55" spans="1:21" s="104" customFormat="1" ht="213.75" x14ac:dyDescent="0.2">
      <c r="A55" s="39" t="s">
        <v>130</v>
      </c>
      <c r="B55" s="40" t="s">
        <v>354</v>
      </c>
      <c r="C55" s="43" t="s">
        <v>389</v>
      </c>
      <c r="D55" s="23"/>
      <c r="E55" s="23"/>
      <c r="F55" s="16"/>
      <c r="G55" s="23"/>
      <c r="H55" s="49"/>
      <c r="I55" s="49"/>
      <c r="J55" s="54"/>
      <c r="K55" s="21"/>
      <c r="L55" s="21"/>
      <c r="M55" s="50"/>
      <c r="N55" s="71"/>
      <c r="O55" s="21"/>
      <c r="P55" s="51"/>
      <c r="Q55" s="51"/>
      <c r="R55" s="51"/>
      <c r="S55" s="51"/>
      <c r="T55" s="51"/>
      <c r="U55" s="51"/>
    </row>
    <row r="56" spans="1:21" s="104" customFormat="1" ht="202.5" x14ac:dyDescent="0.2">
      <c r="A56" s="39"/>
      <c r="B56" s="40" t="s">
        <v>381</v>
      </c>
      <c r="C56" s="43" t="s">
        <v>390</v>
      </c>
      <c r="D56" s="23"/>
      <c r="E56" s="23"/>
      <c r="F56" s="16"/>
      <c r="G56" s="23"/>
      <c r="H56" s="49"/>
      <c r="I56" s="49"/>
      <c r="J56" s="54"/>
      <c r="K56" s="21"/>
      <c r="L56" s="21"/>
      <c r="M56" s="50"/>
      <c r="N56" s="71"/>
      <c r="O56" s="21"/>
      <c r="P56" s="51"/>
      <c r="Q56" s="51"/>
      <c r="R56" s="51"/>
      <c r="S56" s="51"/>
      <c r="T56" s="51"/>
      <c r="U56" s="51"/>
    </row>
    <row r="57" spans="1:21" s="104" customFormat="1" ht="157.5" x14ac:dyDescent="0.2">
      <c r="A57" s="39" t="s">
        <v>133</v>
      </c>
      <c r="B57" s="40" t="s">
        <v>354</v>
      </c>
      <c r="C57" s="43" t="s">
        <v>391</v>
      </c>
      <c r="D57" s="23"/>
      <c r="E57" s="23"/>
      <c r="F57" s="16"/>
      <c r="G57" s="23"/>
      <c r="H57" s="49"/>
      <c r="I57" s="49"/>
      <c r="J57" s="54"/>
      <c r="K57" s="21"/>
      <c r="L57" s="21"/>
      <c r="M57" s="50"/>
      <c r="N57" s="71"/>
      <c r="O57" s="21"/>
      <c r="P57" s="51"/>
      <c r="Q57" s="51"/>
      <c r="R57" s="51"/>
      <c r="S57" s="51"/>
      <c r="T57" s="51"/>
      <c r="U57" s="51"/>
    </row>
    <row r="58" spans="1:21" s="104" customFormat="1" ht="146.25" x14ac:dyDescent="0.2">
      <c r="A58" s="39"/>
      <c r="B58" s="40" t="s">
        <v>381</v>
      </c>
      <c r="C58" s="43" t="s">
        <v>392</v>
      </c>
      <c r="D58" s="23"/>
      <c r="E58" s="23"/>
      <c r="F58" s="16"/>
      <c r="G58" s="23"/>
      <c r="H58" s="49"/>
      <c r="I58" s="49"/>
      <c r="J58" s="54"/>
      <c r="K58" s="21"/>
      <c r="L58" s="21"/>
      <c r="M58" s="50"/>
      <c r="N58" s="71"/>
      <c r="O58" s="21"/>
      <c r="P58" s="51"/>
      <c r="Q58" s="51"/>
      <c r="R58" s="51"/>
      <c r="S58" s="51"/>
      <c r="T58" s="51"/>
      <c r="U58" s="51"/>
    </row>
    <row r="59" spans="1:21" s="104" customFormat="1" ht="191.25" x14ac:dyDescent="0.2">
      <c r="A59" s="39" t="s">
        <v>393</v>
      </c>
      <c r="B59" s="40" t="s">
        <v>354</v>
      </c>
      <c r="C59" s="43" t="s">
        <v>394</v>
      </c>
      <c r="D59" s="23"/>
      <c r="E59" s="23"/>
      <c r="F59" s="16"/>
      <c r="G59" s="23"/>
      <c r="H59" s="49"/>
      <c r="I59" s="49"/>
      <c r="J59" s="54"/>
      <c r="K59" s="21"/>
      <c r="L59" s="21"/>
      <c r="M59" s="50"/>
      <c r="N59" s="71"/>
      <c r="O59" s="21"/>
      <c r="P59" s="51"/>
      <c r="Q59" s="51"/>
      <c r="R59" s="51"/>
      <c r="S59" s="51"/>
      <c r="T59" s="51"/>
      <c r="U59" s="51"/>
    </row>
    <row r="60" spans="1:21" s="104" customFormat="1" ht="180" x14ac:dyDescent="0.2">
      <c r="A60" s="39"/>
      <c r="B60" s="40" t="s">
        <v>381</v>
      </c>
      <c r="C60" s="43" t="s">
        <v>395</v>
      </c>
      <c r="D60" s="23"/>
      <c r="E60" s="23"/>
      <c r="F60" s="16"/>
      <c r="G60" s="23"/>
      <c r="H60" s="49"/>
      <c r="I60" s="49"/>
      <c r="J60" s="54"/>
      <c r="K60" s="21"/>
      <c r="L60" s="21"/>
      <c r="M60" s="50"/>
      <c r="N60" s="71"/>
      <c r="O60" s="21"/>
      <c r="P60" s="51"/>
      <c r="Q60" s="51"/>
      <c r="R60" s="51"/>
      <c r="S60" s="51"/>
      <c r="T60" s="51"/>
      <c r="U60" s="51"/>
    </row>
    <row r="61" spans="1:21" s="104" customFormat="1" ht="146.25" x14ac:dyDescent="0.2">
      <c r="A61" s="39" t="s">
        <v>207</v>
      </c>
      <c r="B61" s="40" t="s">
        <v>354</v>
      </c>
      <c r="C61" s="43" t="s">
        <v>396</v>
      </c>
      <c r="D61" s="23"/>
      <c r="E61" s="23"/>
      <c r="F61" s="16"/>
      <c r="G61" s="23"/>
      <c r="H61" s="49"/>
      <c r="I61" s="49"/>
      <c r="J61" s="54"/>
      <c r="K61" s="21"/>
      <c r="L61" s="21"/>
      <c r="M61" s="50"/>
      <c r="N61" s="71"/>
      <c r="O61" s="21"/>
      <c r="P61" s="51"/>
      <c r="Q61" s="51"/>
      <c r="R61" s="51"/>
      <c r="S61" s="51"/>
      <c r="T61" s="51"/>
      <c r="U61" s="51"/>
    </row>
    <row r="62" spans="1:21" s="104" customFormat="1" ht="135" x14ac:dyDescent="0.2">
      <c r="A62" s="39"/>
      <c r="B62" s="40" t="s">
        <v>381</v>
      </c>
      <c r="C62" s="43" t="s">
        <v>397</v>
      </c>
      <c r="D62" s="23"/>
      <c r="E62" s="23"/>
      <c r="F62" s="16"/>
      <c r="G62" s="23"/>
      <c r="H62" s="49"/>
      <c r="I62" s="49"/>
      <c r="J62" s="54"/>
      <c r="K62" s="21"/>
      <c r="L62" s="21"/>
      <c r="M62" s="50"/>
      <c r="N62" s="71"/>
      <c r="O62" s="21"/>
      <c r="P62" s="51"/>
      <c r="Q62" s="51"/>
      <c r="R62" s="51"/>
      <c r="S62" s="51"/>
      <c r="T62" s="51"/>
      <c r="U62" s="51"/>
    </row>
    <row r="63" spans="1:21" s="104" customFormat="1" ht="191.25" x14ac:dyDescent="0.2">
      <c r="A63" s="39" t="s">
        <v>210</v>
      </c>
      <c r="B63" s="40" t="s">
        <v>354</v>
      </c>
      <c r="C63" s="43" t="s">
        <v>398</v>
      </c>
      <c r="D63" s="23"/>
      <c r="E63" s="23"/>
      <c r="F63" s="16"/>
      <c r="G63" s="23"/>
      <c r="H63" s="49"/>
      <c r="I63" s="49"/>
      <c r="J63" s="54"/>
      <c r="K63" s="21"/>
      <c r="L63" s="21"/>
      <c r="M63" s="50"/>
      <c r="N63" s="71"/>
      <c r="O63" s="21"/>
      <c r="P63" s="51"/>
      <c r="Q63" s="51"/>
      <c r="R63" s="51"/>
      <c r="S63" s="51"/>
      <c r="T63" s="51"/>
      <c r="U63" s="51"/>
    </row>
    <row r="64" spans="1:21" s="104" customFormat="1" ht="180" x14ac:dyDescent="0.2">
      <c r="A64" s="39"/>
      <c r="B64" s="40" t="s">
        <v>381</v>
      </c>
      <c r="C64" s="43" t="s">
        <v>399</v>
      </c>
      <c r="D64" s="23"/>
      <c r="E64" s="23"/>
      <c r="F64" s="16"/>
      <c r="G64" s="23"/>
      <c r="H64" s="49"/>
      <c r="I64" s="49"/>
      <c r="J64" s="54"/>
      <c r="K64" s="21"/>
      <c r="L64" s="21"/>
      <c r="M64" s="50"/>
      <c r="N64" s="71"/>
      <c r="O64" s="21"/>
      <c r="P64" s="51"/>
      <c r="Q64" s="51"/>
      <c r="R64" s="51"/>
      <c r="S64" s="51"/>
      <c r="T64" s="51"/>
      <c r="U64" s="51"/>
    </row>
    <row r="65" spans="1:21" s="104" customFormat="1" ht="180" x14ac:dyDescent="0.2">
      <c r="A65" s="39" t="s">
        <v>230</v>
      </c>
      <c r="B65" s="40" t="s">
        <v>354</v>
      </c>
      <c r="C65" s="43" t="s">
        <v>400</v>
      </c>
      <c r="D65" s="23"/>
      <c r="E65" s="23"/>
      <c r="F65" s="16"/>
      <c r="G65" s="23"/>
      <c r="H65" s="49"/>
      <c r="I65" s="49"/>
      <c r="J65" s="54"/>
      <c r="K65" s="21"/>
      <c r="L65" s="21"/>
      <c r="M65" s="50"/>
      <c r="N65" s="71"/>
      <c r="O65" s="21"/>
      <c r="P65" s="51"/>
      <c r="Q65" s="51"/>
      <c r="R65" s="51"/>
      <c r="S65" s="51"/>
      <c r="T65" s="51"/>
      <c r="U65" s="51"/>
    </row>
    <row r="66" spans="1:21" s="104" customFormat="1" ht="168.75" x14ac:dyDescent="0.2">
      <c r="A66" s="39"/>
      <c r="B66" s="40" t="s">
        <v>381</v>
      </c>
      <c r="C66" s="43" t="s">
        <v>401</v>
      </c>
      <c r="D66" s="23"/>
      <c r="E66" s="23"/>
      <c r="F66" s="16"/>
      <c r="G66" s="23"/>
      <c r="H66" s="49"/>
      <c r="I66" s="49"/>
      <c r="J66" s="54"/>
      <c r="K66" s="21"/>
      <c r="L66" s="21"/>
      <c r="M66" s="50"/>
      <c r="N66" s="71"/>
      <c r="O66" s="21"/>
      <c r="P66" s="51"/>
      <c r="Q66" s="51"/>
      <c r="R66" s="51"/>
      <c r="S66" s="51"/>
      <c r="T66" s="51"/>
      <c r="U66" s="51"/>
    </row>
    <row r="67" spans="1:21" s="104" customFormat="1" ht="202.5" x14ac:dyDescent="0.2">
      <c r="A67" s="39" t="s">
        <v>236</v>
      </c>
      <c r="B67" s="40" t="s">
        <v>354</v>
      </c>
      <c r="C67" s="43" t="s">
        <v>402</v>
      </c>
      <c r="D67" s="23"/>
      <c r="E67" s="23"/>
      <c r="F67" s="16"/>
      <c r="G67" s="23"/>
      <c r="H67" s="49"/>
      <c r="I67" s="49"/>
      <c r="J67" s="54"/>
      <c r="K67" s="21"/>
      <c r="L67" s="21"/>
      <c r="M67" s="50"/>
      <c r="N67" s="71"/>
      <c r="O67" s="21"/>
      <c r="P67" s="51"/>
      <c r="Q67" s="51"/>
      <c r="R67" s="51"/>
      <c r="S67" s="51"/>
      <c r="T67" s="51"/>
      <c r="U67" s="51"/>
    </row>
    <row r="68" spans="1:21" s="104" customFormat="1" ht="191.25" x14ac:dyDescent="0.2">
      <c r="A68" s="39"/>
      <c r="B68" s="40" t="s">
        <v>381</v>
      </c>
      <c r="C68" s="43" t="s">
        <v>403</v>
      </c>
      <c r="D68" s="23"/>
      <c r="E68" s="23"/>
      <c r="F68" s="16"/>
      <c r="G68" s="23"/>
      <c r="H68" s="49"/>
      <c r="I68" s="49"/>
      <c r="J68" s="54"/>
      <c r="K68" s="21"/>
      <c r="L68" s="21"/>
      <c r="M68" s="50"/>
      <c r="N68" s="71"/>
      <c r="O68" s="21"/>
      <c r="P68" s="51"/>
      <c r="Q68" s="51"/>
      <c r="R68" s="51"/>
      <c r="S68" s="51"/>
      <c r="T68" s="51"/>
      <c r="U68" s="51"/>
    </row>
    <row r="69" spans="1:21" s="104" customFormat="1" ht="191.25" x14ac:dyDescent="0.2">
      <c r="A69" s="39" t="s">
        <v>239</v>
      </c>
      <c r="B69" s="40" t="s">
        <v>354</v>
      </c>
      <c r="C69" s="43" t="s">
        <v>404</v>
      </c>
      <c r="D69" s="23"/>
      <c r="E69" s="23"/>
      <c r="F69" s="16"/>
      <c r="G69" s="23"/>
      <c r="H69" s="49"/>
      <c r="I69" s="49"/>
      <c r="J69" s="54"/>
      <c r="K69" s="21"/>
      <c r="L69" s="21"/>
      <c r="M69" s="50"/>
      <c r="N69" s="71"/>
      <c r="O69" s="21"/>
      <c r="P69" s="51"/>
      <c r="Q69" s="51"/>
      <c r="R69" s="51"/>
      <c r="S69" s="51"/>
      <c r="T69" s="51"/>
      <c r="U69" s="51"/>
    </row>
    <row r="70" spans="1:21" s="104" customFormat="1" ht="180" x14ac:dyDescent="0.2">
      <c r="A70" s="39"/>
      <c r="B70" s="40" t="s">
        <v>381</v>
      </c>
      <c r="C70" s="43" t="s">
        <v>405</v>
      </c>
      <c r="D70" s="23"/>
      <c r="E70" s="23"/>
      <c r="F70" s="16"/>
      <c r="G70" s="23"/>
      <c r="H70" s="49"/>
      <c r="I70" s="49"/>
      <c r="J70" s="54"/>
      <c r="K70" s="21"/>
      <c r="L70" s="21"/>
      <c r="M70" s="50"/>
      <c r="N70" s="71"/>
      <c r="O70" s="21"/>
      <c r="P70" s="51"/>
      <c r="Q70" s="51"/>
      <c r="R70" s="51"/>
      <c r="S70" s="51"/>
      <c r="T70" s="51"/>
      <c r="U70" s="51"/>
    </row>
    <row r="71" spans="1:21" s="104" customFormat="1" ht="202.5" x14ac:dyDescent="0.2">
      <c r="A71" s="44" t="s">
        <v>270</v>
      </c>
      <c r="B71" s="40" t="s">
        <v>354</v>
      </c>
      <c r="C71" s="43" t="s">
        <v>406</v>
      </c>
      <c r="D71" s="23"/>
      <c r="E71" s="23"/>
      <c r="F71" s="16"/>
      <c r="G71" s="23"/>
      <c r="H71" s="49"/>
      <c r="I71" s="49"/>
      <c r="J71" s="54"/>
      <c r="K71" s="21"/>
      <c r="L71" s="21"/>
      <c r="M71" s="50"/>
      <c r="N71" s="71"/>
      <c r="O71" s="21"/>
      <c r="P71" s="51"/>
      <c r="Q71" s="51"/>
      <c r="R71" s="51"/>
      <c r="S71" s="51"/>
      <c r="T71" s="51"/>
      <c r="U71" s="51"/>
    </row>
    <row r="72" spans="1:21" s="104" customFormat="1" ht="191.25" x14ac:dyDescent="0.2">
      <c r="A72" s="40"/>
      <c r="B72" s="40" t="s">
        <v>381</v>
      </c>
      <c r="C72" s="43" t="s">
        <v>407</v>
      </c>
      <c r="D72" s="23"/>
      <c r="E72" s="23"/>
      <c r="F72" s="16"/>
      <c r="G72" s="23"/>
      <c r="H72" s="49"/>
      <c r="I72" s="49"/>
      <c r="J72" s="54"/>
      <c r="K72" s="21"/>
      <c r="L72" s="21"/>
      <c r="M72" s="50"/>
      <c r="N72" s="71"/>
      <c r="O72" s="21"/>
      <c r="P72" s="51"/>
      <c r="Q72" s="51"/>
      <c r="R72" s="51"/>
      <c r="S72" s="51"/>
      <c r="T72" s="51"/>
      <c r="U72" s="51"/>
    </row>
    <row r="73" spans="1:21" ht="157.5" x14ac:dyDescent="0.2">
      <c r="A73" s="45"/>
      <c r="B73" s="40" t="s">
        <v>408</v>
      </c>
      <c r="C73" s="43" t="s">
        <v>409</v>
      </c>
      <c r="D73" s="23"/>
      <c r="E73" s="23"/>
      <c r="F73" s="13"/>
      <c r="G73" s="22"/>
      <c r="H73" s="5"/>
      <c r="I73" s="5"/>
      <c r="J73" s="53"/>
      <c r="K73" s="24"/>
      <c r="L73" s="24"/>
      <c r="M73" s="50"/>
      <c r="N73" s="71"/>
      <c r="O73" s="21"/>
      <c r="P73" s="6"/>
      <c r="Q73" s="6"/>
      <c r="R73" s="6"/>
      <c r="S73" s="6"/>
      <c r="T73" s="6"/>
      <c r="U73" s="6"/>
    </row>
    <row r="74" spans="1:21" ht="157.5" x14ac:dyDescent="0.2">
      <c r="A74" s="45"/>
      <c r="B74" s="40" t="s">
        <v>381</v>
      </c>
      <c r="C74" s="43" t="s">
        <v>410</v>
      </c>
      <c r="D74" s="23"/>
      <c r="E74" s="23"/>
      <c r="F74" s="13"/>
      <c r="G74" s="22"/>
      <c r="H74" s="5"/>
      <c r="I74" s="5"/>
      <c r="J74" s="53"/>
      <c r="K74" s="24"/>
      <c r="L74" s="24"/>
      <c r="M74" s="50"/>
      <c r="N74" s="71"/>
      <c r="O74" s="21"/>
      <c r="P74" s="6"/>
      <c r="Q74" s="6"/>
      <c r="R74" s="6"/>
      <c r="S74" s="6"/>
      <c r="T74" s="6"/>
      <c r="U74" s="6"/>
    </row>
    <row r="75" spans="1:21" ht="168.75" x14ac:dyDescent="0.2">
      <c r="A75" s="51"/>
      <c r="B75" s="16" t="s">
        <v>408</v>
      </c>
      <c r="C75" s="17" t="s">
        <v>411</v>
      </c>
      <c r="D75" s="23"/>
      <c r="E75" s="23"/>
      <c r="F75" s="13"/>
      <c r="G75" s="22"/>
      <c r="H75" s="5"/>
      <c r="I75" s="5"/>
      <c r="J75" s="53"/>
      <c r="K75" s="24"/>
      <c r="L75" s="24"/>
      <c r="M75" s="50"/>
      <c r="N75" s="71"/>
      <c r="O75" s="21"/>
      <c r="P75" s="6"/>
      <c r="Q75" s="6"/>
      <c r="R75" s="6"/>
      <c r="S75" s="6"/>
      <c r="T75" s="6"/>
      <c r="U75" s="6"/>
    </row>
    <row r="76" spans="1:21" ht="168.75" x14ac:dyDescent="0.2">
      <c r="A76" s="51"/>
      <c r="B76" s="16" t="s">
        <v>381</v>
      </c>
      <c r="C76" s="17" t="s">
        <v>412</v>
      </c>
      <c r="D76" s="48"/>
      <c r="E76" s="23"/>
      <c r="F76" s="13"/>
      <c r="G76" s="22"/>
      <c r="H76" s="5"/>
      <c r="I76" s="5"/>
      <c r="J76" s="53"/>
      <c r="K76" s="24"/>
      <c r="L76" s="24"/>
      <c r="M76" s="50"/>
      <c r="N76" s="71"/>
      <c r="O76" s="21"/>
      <c r="P76" s="6"/>
      <c r="Q76" s="6"/>
      <c r="R76" s="6"/>
      <c r="S76" s="6"/>
      <c r="T76" s="6"/>
      <c r="U76" s="6"/>
    </row>
    <row r="77" spans="1:21" ht="146.25" x14ac:dyDescent="0.2">
      <c r="A77" s="51"/>
      <c r="B77" s="16" t="s">
        <v>354</v>
      </c>
      <c r="C77" s="17" t="s">
        <v>413</v>
      </c>
      <c r="D77" s="23"/>
      <c r="E77" s="23"/>
      <c r="F77" s="13"/>
      <c r="G77" s="22"/>
      <c r="H77" s="5"/>
      <c r="I77" s="5"/>
      <c r="J77" s="53"/>
      <c r="K77" s="24"/>
      <c r="L77" s="24"/>
      <c r="M77" s="50"/>
      <c r="N77" s="71"/>
      <c r="O77" s="21"/>
      <c r="P77" s="6"/>
      <c r="Q77" s="6"/>
      <c r="R77" s="6"/>
      <c r="S77" s="6"/>
      <c r="T77" s="6"/>
      <c r="U77" s="6"/>
    </row>
    <row r="78" spans="1:21" ht="146.25" x14ac:dyDescent="0.2">
      <c r="A78" s="51"/>
      <c r="B78" s="16" t="s">
        <v>381</v>
      </c>
      <c r="C78" s="17" t="s">
        <v>414</v>
      </c>
      <c r="D78" s="23"/>
      <c r="E78" s="23"/>
      <c r="F78" s="13"/>
      <c r="G78" s="22"/>
      <c r="H78" s="5"/>
      <c r="I78" s="5"/>
      <c r="J78" s="53"/>
      <c r="K78" s="24"/>
      <c r="L78" s="24"/>
      <c r="M78" s="50"/>
      <c r="N78" s="71"/>
      <c r="O78" s="21"/>
      <c r="P78" s="6"/>
      <c r="Q78" s="6"/>
      <c r="R78" s="6"/>
      <c r="S78" s="6"/>
      <c r="T78" s="6"/>
      <c r="U78" s="6"/>
    </row>
    <row r="79" spans="1:21" x14ac:dyDescent="0.2">
      <c r="A79" s="51"/>
      <c r="B79" s="16"/>
      <c r="C79" s="16"/>
      <c r="D79" s="23"/>
      <c r="E79" s="23"/>
      <c r="F79" s="13"/>
      <c r="G79" s="22"/>
      <c r="H79" s="5"/>
      <c r="I79" s="5"/>
      <c r="J79" s="53"/>
      <c r="K79" s="24"/>
      <c r="L79" s="24"/>
      <c r="M79" s="50"/>
      <c r="N79" s="71"/>
      <c r="O79" s="21"/>
      <c r="P79" s="6"/>
      <c r="Q79" s="6"/>
      <c r="R79" s="6"/>
      <c r="S79" s="6"/>
      <c r="T79" s="6"/>
      <c r="U79" s="6"/>
    </row>
    <row r="80" spans="1:21" x14ac:dyDescent="0.2">
      <c r="A80" s="51"/>
      <c r="B80" s="16"/>
      <c r="C80" s="16"/>
      <c r="D80" s="23"/>
      <c r="E80" s="23"/>
      <c r="F80" s="13"/>
      <c r="G80" s="22"/>
      <c r="H80" s="5"/>
      <c r="I80" s="5"/>
      <c r="J80" s="53"/>
      <c r="K80" s="24"/>
      <c r="L80" s="24"/>
      <c r="M80" s="50"/>
      <c r="N80" s="71"/>
      <c r="O80" s="21"/>
      <c r="P80" s="6"/>
      <c r="Q80" s="6"/>
      <c r="R80" s="6"/>
      <c r="S80" s="6"/>
      <c r="T80" s="6"/>
      <c r="U80" s="6"/>
    </row>
    <row r="81" spans="1:21" x14ac:dyDescent="0.2">
      <c r="A81" s="51"/>
      <c r="B81" s="16"/>
      <c r="C81" s="16"/>
      <c r="D81" s="23"/>
      <c r="E81" s="23"/>
      <c r="F81" s="13"/>
      <c r="G81" s="22"/>
      <c r="H81" s="5"/>
      <c r="I81" s="5"/>
      <c r="J81" s="53"/>
      <c r="K81" s="24"/>
      <c r="L81" s="24"/>
      <c r="M81" s="50"/>
      <c r="N81" s="71"/>
      <c r="O81" s="21"/>
      <c r="P81" s="6"/>
      <c r="Q81" s="6"/>
      <c r="R81" s="6"/>
      <c r="S81" s="6"/>
      <c r="T81" s="6"/>
      <c r="U81" s="6"/>
    </row>
    <row r="82" spans="1:21" x14ac:dyDescent="0.2">
      <c r="A82" s="51"/>
      <c r="B82" s="48"/>
      <c r="C82" s="16"/>
      <c r="D82" s="23"/>
      <c r="E82" s="23"/>
      <c r="F82" s="13"/>
      <c r="G82" s="22"/>
      <c r="H82" s="5"/>
      <c r="I82" s="5"/>
      <c r="J82" s="53"/>
      <c r="K82" s="24"/>
      <c r="L82" s="24"/>
      <c r="M82" s="50"/>
      <c r="N82" s="71"/>
      <c r="O82" s="21"/>
      <c r="P82" s="6"/>
      <c r="Q82" s="6"/>
      <c r="R82" s="6"/>
      <c r="S82" s="6"/>
      <c r="T82" s="6"/>
      <c r="U82" s="6"/>
    </row>
    <row r="83" spans="1:21" x14ac:dyDescent="0.2">
      <c r="A83" s="6"/>
      <c r="B83" s="13"/>
      <c r="C83" s="13"/>
      <c r="D83" s="22"/>
      <c r="E83" s="22"/>
      <c r="F83" s="13"/>
      <c r="G83" s="22"/>
      <c r="H83" s="5"/>
      <c r="I83" s="5"/>
      <c r="J83" s="53"/>
      <c r="K83" s="24"/>
      <c r="L83" s="24"/>
      <c r="M83" s="50"/>
      <c r="N83" s="71"/>
      <c r="O83" s="21"/>
      <c r="P83" s="6"/>
      <c r="Q83" s="6"/>
      <c r="R83" s="6"/>
      <c r="S83" s="6"/>
      <c r="T83" s="6"/>
      <c r="U83" s="6"/>
    </row>
    <row r="84" spans="1:21" x14ac:dyDescent="0.2">
      <c r="A84" s="6"/>
      <c r="B84" s="48"/>
      <c r="C84" s="13"/>
      <c r="D84" s="22"/>
      <c r="E84" s="22"/>
      <c r="F84" s="13"/>
      <c r="G84" s="22"/>
      <c r="H84" s="5"/>
      <c r="I84" s="5"/>
      <c r="J84" s="53"/>
      <c r="K84" s="24"/>
      <c r="L84" s="24"/>
      <c r="M84" s="50"/>
      <c r="N84" s="71"/>
      <c r="O84" s="21"/>
      <c r="P84" s="6"/>
      <c r="Q84" s="6"/>
      <c r="R84" s="6"/>
      <c r="S84" s="6"/>
      <c r="T84" s="6"/>
      <c r="U84" s="6"/>
    </row>
    <row r="85" spans="1:21" x14ac:dyDescent="0.2">
      <c r="A85" s="6"/>
      <c r="B85" s="48"/>
      <c r="C85" s="13"/>
      <c r="D85" s="22"/>
      <c r="E85" s="22"/>
      <c r="F85" s="13"/>
      <c r="G85" s="22"/>
      <c r="H85" s="5"/>
      <c r="I85" s="5"/>
      <c r="J85" s="53"/>
      <c r="K85" s="24"/>
      <c r="L85" s="24"/>
      <c r="M85" s="50"/>
      <c r="N85" s="71"/>
      <c r="O85" s="21"/>
      <c r="P85" s="6"/>
      <c r="Q85" s="6"/>
      <c r="R85" s="6"/>
      <c r="S85" s="6"/>
      <c r="T85" s="6"/>
      <c r="U85" s="6"/>
    </row>
    <row r="86" spans="1:21" x14ac:dyDescent="0.2">
      <c r="A86" s="6"/>
      <c r="B86" s="48"/>
      <c r="C86" s="13"/>
      <c r="D86" s="22"/>
      <c r="E86" s="22"/>
      <c r="F86" s="13"/>
      <c r="G86" s="22"/>
      <c r="H86" s="5"/>
      <c r="I86" s="5"/>
      <c r="J86" s="53"/>
      <c r="K86" s="24"/>
      <c r="L86" s="24"/>
      <c r="M86" s="50"/>
      <c r="N86" s="71"/>
      <c r="O86" s="21"/>
      <c r="P86" s="6"/>
      <c r="Q86" s="6"/>
      <c r="R86" s="6"/>
      <c r="S86" s="6"/>
      <c r="T86" s="6"/>
      <c r="U86" s="6"/>
    </row>
    <row r="87" spans="1:21" x14ac:dyDescent="0.2">
      <c r="A87" s="6"/>
      <c r="B87" s="48"/>
      <c r="C87" s="13"/>
      <c r="D87" s="22"/>
      <c r="E87" s="22"/>
      <c r="F87" s="13"/>
      <c r="G87" s="22"/>
      <c r="H87" s="5"/>
      <c r="I87" s="5"/>
      <c r="J87" s="53"/>
      <c r="K87" s="24"/>
      <c r="L87" s="24"/>
      <c r="M87" s="50"/>
      <c r="N87" s="71"/>
      <c r="O87" s="21"/>
      <c r="P87" s="6"/>
      <c r="Q87" s="6"/>
      <c r="R87" s="6"/>
      <c r="S87" s="6"/>
      <c r="T87" s="6"/>
      <c r="U87" s="6"/>
    </row>
    <row r="88" spans="1:21" x14ac:dyDescent="0.2">
      <c r="A88" s="6"/>
      <c r="B88" s="48"/>
      <c r="C88" s="13"/>
      <c r="D88" s="22"/>
      <c r="E88" s="22"/>
      <c r="F88" s="13"/>
      <c r="G88" s="22"/>
      <c r="H88" s="5"/>
      <c r="I88" s="5"/>
      <c r="J88" s="53"/>
      <c r="K88" s="24"/>
      <c r="L88" s="24"/>
      <c r="M88" s="50"/>
      <c r="N88" s="71"/>
      <c r="O88" s="21"/>
      <c r="P88" s="6"/>
      <c r="Q88" s="6"/>
      <c r="R88" s="6"/>
      <c r="S88" s="6"/>
      <c r="T88" s="6"/>
      <c r="U88" s="6"/>
    </row>
    <row r="89" spans="1:21" x14ac:dyDescent="0.2">
      <c r="A89" s="6"/>
      <c r="B89" s="48"/>
      <c r="C89" s="13"/>
      <c r="D89" s="22"/>
      <c r="E89" s="22"/>
      <c r="F89" s="13"/>
      <c r="G89" s="22"/>
      <c r="H89" s="5"/>
      <c r="I89" s="5"/>
      <c r="J89" s="53"/>
      <c r="K89" s="24"/>
      <c r="L89" s="24"/>
      <c r="M89" s="50"/>
      <c r="N89" s="71"/>
      <c r="O89" s="21"/>
      <c r="P89" s="6"/>
      <c r="Q89" s="6"/>
      <c r="R89" s="6"/>
      <c r="S89" s="6"/>
      <c r="T89" s="6"/>
      <c r="U89" s="6"/>
    </row>
    <row r="90" spans="1:21" x14ac:dyDescent="0.2">
      <c r="A90" s="6"/>
      <c r="B90" s="13"/>
      <c r="C90" s="13"/>
      <c r="D90" s="22"/>
      <c r="E90" s="22"/>
      <c r="F90" s="13"/>
      <c r="G90" s="22"/>
      <c r="H90" s="5"/>
      <c r="I90" s="5"/>
      <c r="J90" s="53"/>
      <c r="K90" s="24"/>
      <c r="L90" s="24"/>
      <c r="M90" s="50"/>
      <c r="N90" s="71"/>
      <c r="O90" s="21"/>
      <c r="P90" s="6"/>
      <c r="Q90" s="6"/>
      <c r="R90" s="6"/>
      <c r="S90" s="6"/>
      <c r="T90" s="6"/>
      <c r="U90" s="6"/>
    </row>
    <row r="91" spans="1:21" x14ac:dyDescent="0.2">
      <c r="A91" s="6"/>
      <c r="B91" s="13"/>
      <c r="C91" s="13"/>
      <c r="D91" s="22"/>
      <c r="E91" s="22"/>
      <c r="F91" s="13"/>
      <c r="G91" s="22"/>
      <c r="H91" s="5"/>
      <c r="I91" s="5"/>
      <c r="J91" s="53"/>
      <c r="K91" s="24"/>
      <c r="L91" s="24"/>
      <c r="M91" s="50"/>
      <c r="N91" s="71"/>
      <c r="O91" s="21"/>
      <c r="P91" s="6"/>
      <c r="Q91" s="6"/>
      <c r="R91" s="6"/>
      <c r="S91" s="6"/>
      <c r="T91" s="6"/>
      <c r="U91" s="6"/>
    </row>
    <row r="92" spans="1:21" x14ac:dyDescent="0.2">
      <c r="A92" s="6"/>
      <c r="B92" s="13"/>
      <c r="C92" s="13"/>
      <c r="D92" s="22"/>
      <c r="E92" s="22"/>
      <c r="F92" s="13"/>
      <c r="G92" s="22"/>
      <c r="H92" s="5"/>
      <c r="I92" s="5"/>
      <c r="J92" s="53"/>
      <c r="K92" s="24"/>
      <c r="L92" s="24"/>
      <c r="M92" s="50"/>
      <c r="N92" s="71"/>
      <c r="O92" s="21"/>
      <c r="P92" s="6"/>
      <c r="Q92" s="6"/>
      <c r="R92" s="6"/>
      <c r="S92" s="6"/>
      <c r="T92" s="6"/>
      <c r="U92" s="6"/>
    </row>
    <row r="93" spans="1:21" x14ac:dyDescent="0.2">
      <c r="A93" s="6"/>
      <c r="B93" s="13"/>
      <c r="C93" s="13"/>
      <c r="D93" s="22"/>
      <c r="E93" s="22"/>
      <c r="F93" s="13"/>
      <c r="G93" s="22"/>
      <c r="H93" s="5"/>
      <c r="I93" s="5"/>
      <c r="J93" s="53"/>
      <c r="K93" s="24"/>
      <c r="L93" s="24"/>
      <c r="M93" s="50"/>
      <c r="N93" s="71"/>
      <c r="O93" s="21"/>
      <c r="P93" s="6"/>
      <c r="Q93" s="6"/>
      <c r="R93" s="6"/>
      <c r="S93" s="6"/>
      <c r="T93" s="6"/>
      <c r="U93" s="6"/>
    </row>
    <row r="94" spans="1:21" x14ac:dyDescent="0.2">
      <c r="A94" s="6"/>
      <c r="B94" s="13"/>
      <c r="C94" s="13"/>
      <c r="D94" s="22"/>
      <c r="E94" s="22"/>
      <c r="F94" s="13"/>
      <c r="G94" s="22"/>
      <c r="H94" s="5"/>
      <c r="I94" s="5"/>
      <c r="J94" s="53"/>
      <c r="K94" s="24"/>
      <c r="L94" s="24"/>
      <c r="M94" s="50"/>
      <c r="N94" s="71"/>
      <c r="O94" s="21"/>
      <c r="P94" s="6"/>
      <c r="Q94" s="6"/>
      <c r="R94" s="6"/>
      <c r="S94" s="6"/>
      <c r="T94" s="6"/>
      <c r="U94" s="6"/>
    </row>
    <row r="95" spans="1:21" x14ac:dyDescent="0.2">
      <c r="A95" s="6"/>
      <c r="B95" s="13"/>
      <c r="C95" s="13"/>
      <c r="D95" s="22"/>
      <c r="E95" s="22"/>
      <c r="F95" s="13"/>
      <c r="G95" s="22"/>
      <c r="H95" s="5"/>
      <c r="I95" s="5"/>
      <c r="J95" s="53"/>
      <c r="K95" s="24"/>
      <c r="L95" s="24"/>
      <c r="M95" s="50"/>
      <c r="N95" s="71"/>
      <c r="O95" s="21"/>
      <c r="P95" s="6"/>
      <c r="Q95" s="6"/>
      <c r="R95" s="6"/>
      <c r="S95" s="6"/>
      <c r="T95" s="6"/>
      <c r="U95" s="6"/>
    </row>
    <row r="96" spans="1:21" x14ac:dyDescent="0.2">
      <c r="A96" s="6"/>
      <c r="B96" s="13"/>
      <c r="C96" s="13"/>
      <c r="D96" s="22"/>
      <c r="E96" s="22"/>
      <c r="F96" s="13"/>
      <c r="G96" s="22"/>
      <c r="H96" s="5"/>
      <c r="I96" s="5"/>
      <c r="J96" s="53"/>
      <c r="K96" s="24"/>
      <c r="L96" s="24"/>
      <c r="M96" s="50"/>
      <c r="N96" s="71"/>
      <c r="O96" s="21"/>
      <c r="P96" s="6"/>
      <c r="Q96" s="6"/>
      <c r="R96" s="6"/>
      <c r="S96" s="6"/>
      <c r="T96" s="6"/>
      <c r="U96" s="6"/>
    </row>
    <row r="97" spans="1:21" x14ac:dyDescent="0.2">
      <c r="A97" s="6"/>
      <c r="B97" s="13"/>
      <c r="C97" s="13"/>
      <c r="D97" s="22"/>
      <c r="E97" s="22"/>
      <c r="F97" s="13"/>
      <c r="G97" s="22"/>
      <c r="H97" s="5"/>
      <c r="I97" s="5"/>
      <c r="J97" s="53"/>
      <c r="K97" s="24"/>
      <c r="L97" s="24"/>
      <c r="M97" s="50"/>
      <c r="N97" s="71"/>
      <c r="O97" s="21"/>
      <c r="P97" s="6"/>
      <c r="Q97" s="6"/>
      <c r="R97" s="6"/>
      <c r="S97" s="6"/>
      <c r="T97" s="6"/>
      <c r="U97" s="6"/>
    </row>
    <row r="98" spans="1:21" x14ac:dyDescent="0.2">
      <c r="A98" s="6"/>
      <c r="B98" s="13"/>
      <c r="C98" s="13"/>
      <c r="D98" s="22"/>
      <c r="E98" s="22"/>
      <c r="F98" s="13"/>
      <c r="G98" s="22"/>
      <c r="H98" s="5"/>
      <c r="I98" s="5"/>
      <c r="J98" s="53"/>
      <c r="K98" s="24"/>
      <c r="L98" s="24"/>
      <c r="M98" s="50"/>
      <c r="N98" s="71"/>
      <c r="O98" s="21"/>
      <c r="P98" s="6"/>
      <c r="Q98" s="6"/>
      <c r="R98" s="6"/>
      <c r="S98" s="6"/>
      <c r="T98" s="6"/>
      <c r="U98" s="6"/>
    </row>
    <row r="99" spans="1:21" x14ac:dyDescent="0.2">
      <c r="A99" s="6"/>
      <c r="B99" s="13"/>
      <c r="C99" s="13"/>
      <c r="D99" s="22"/>
      <c r="E99" s="22"/>
      <c r="F99" s="13"/>
      <c r="G99" s="22"/>
      <c r="H99" s="5"/>
      <c r="I99" s="5"/>
      <c r="J99" s="53"/>
      <c r="K99" s="24"/>
      <c r="L99" s="24"/>
      <c r="M99" s="50"/>
      <c r="N99" s="71"/>
      <c r="O99" s="21"/>
      <c r="P99" s="6"/>
      <c r="Q99" s="6"/>
      <c r="R99" s="6"/>
      <c r="S99" s="6"/>
      <c r="T99" s="6"/>
      <c r="U99" s="6"/>
    </row>
    <row r="100" spans="1:21" x14ac:dyDescent="0.2">
      <c r="A100" s="6"/>
      <c r="B100" s="13"/>
      <c r="C100" s="13"/>
      <c r="D100" s="22"/>
      <c r="E100" s="22"/>
      <c r="F100" s="13"/>
      <c r="G100" s="22"/>
      <c r="H100" s="5"/>
      <c r="I100" s="5"/>
      <c r="J100" s="53"/>
      <c r="K100" s="24"/>
      <c r="L100" s="24"/>
      <c r="M100" s="50"/>
      <c r="N100" s="71"/>
      <c r="O100" s="21"/>
      <c r="P100" s="6"/>
      <c r="Q100" s="6"/>
      <c r="R100" s="6"/>
      <c r="S100" s="6"/>
      <c r="T100" s="6"/>
      <c r="U100" s="6"/>
    </row>
    <row r="101" spans="1:21" x14ac:dyDescent="0.2">
      <c r="A101" s="6"/>
      <c r="B101" s="13"/>
      <c r="C101" s="13"/>
      <c r="D101" s="22"/>
      <c r="E101" s="22"/>
      <c r="F101" s="13"/>
      <c r="G101" s="22"/>
      <c r="H101" s="5"/>
      <c r="I101" s="5"/>
      <c r="J101" s="53"/>
      <c r="K101" s="24"/>
      <c r="L101" s="24"/>
      <c r="M101" s="50"/>
      <c r="N101" s="71"/>
      <c r="O101" s="21"/>
      <c r="P101" s="6"/>
      <c r="Q101" s="6"/>
      <c r="R101" s="6"/>
      <c r="S101" s="6"/>
      <c r="T101" s="6"/>
      <c r="U101" s="6"/>
    </row>
    <row r="102" spans="1:21" x14ac:dyDescent="0.2">
      <c r="A102" s="6"/>
      <c r="B102" s="13"/>
      <c r="C102" s="13"/>
      <c r="D102" s="22"/>
      <c r="E102" s="22"/>
      <c r="F102" s="13"/>
      <c r="G102" s="22"/>
      <c r="H102" s="5"/>
      <c r="I102" s="5"/>
      <c r="J102" s="53"/>
      <c r="K102" s="24"/>
      <c r="L102" s="24"/>
      <c r="M102" s="50"/>
      <c r="N102" s="71"/>
      <c r="O102" s="21"/>
      <c r="P102" s="6"/>
      <c r="Q102" s="6"/>
      <c r="R102" s="6"/>
      <c r="S102" s="6"/>
      <c r="T102" s="6"/>
      <c r="U102" s="6"/>
    </row>
    <row r="103" spans="1:21" x14ac:dyDescent="0.2">
      <c r="A103" s="6"/>
      <c r="B103" s="13"/>
      <c r="C103" s="13"/>
      <c r="D103" s="22"/>
      <c r="E103" s="22"/>
      <c r="F103" s="13"/>
      <c r="G103" s="22"/>
      <c r="H103" s="5"/>
      <c r="I103" s="5"/>
      <c r="J103" s="53"/>
      <c r="K103" s="24"/>
      <c r="L103" s="24"/>
      <c r="M103" s="50"/>
      <c r="N103" s="71"/>
      <c r="O103" s="21"/>
      <c r="P103" s="6"/>
      <c r="Q103" s="6"/>
      <c r="R103" s="6"/>
      <c r="S103" s="6"/>
      <c r="T103" s="6"/>
      <c r="U103" s="6"/>
    </row>
    <row r="104" spans="1:21" x14ac:dyDescent="0.2">
      <c r="A104" s="6"/>
      <c r="B104" s="13"/>
      <c r="C104" s="13"/>
      <c r="D104" s="22"/>
      <c r="E104" s="22"/>
      <c r="F104" s="13"/>
      <c r="G104" s="22"/>
      <c r="H104" s="5"/>
      <c r="I104" s="5"/>
      <c r="J104" s="53"/>
      <c r="K104" s="24"/>
      <c r="L104" s="24"/>
      <c r="M104" s="50"/>
      <c r="N104" s="71"/>
      <c r="O104" s="21"/>
      <c r="P104" s="6"/>
      <c r="Q104" s="6"/>
      <c r="R104" s="6"/>
      <c r="S104" s="6"/>
      <c r="T104" s="6"/>
      <c r="U104" s="6"/>
    </row>
    <row r="105" spans="1:21" x14ac:dyDescent="0.2">
      <c r="A105" s="6"/>
      <c r="B105" s="13"/>
      <c r="C105" s="13"/>
      <c r="D105" s="22"/>
      <c r="E105" s="22"/>
      <c r="F105" s="13"/>
      <c r="G105" s="22"/>
      <c r="H105" s="5"/>
      <c r="I105" s="5"/>
      <c r="J105" s="53"/>
      <c r="K105" s="24"/>
      <c r="L105" s="24"/>
      <c r="M105" s="50"/>
      <c r="N105" s="71"/>
      <c r="O105" s="21"/>
      <c r="P105" s="6"/>
      <c r="Q105" s="6"/>
      <c r="R105" s="6"/>
      <c r="S105" s="6"/>
      <c r="T105" s="6"/>
      <c r="U105" s="6"/>
    </row>
    <row r="106" spans="1:21" x14ac:dyDescent="0.2">
      <c r="A106" s="6"/>
      <c r="B106" s="13"/>
      <c r="C106" s="13"/>
      <c r="D106" s="22"/>
      <c r="E106" s="22"/>
      <c r="F106" s="13"/>
      <c r="G106" s="22"/>
      <c r="H106" s="5"/>
      <c r="I106" s="5"/>
      <c r="J106" s="53"/>
      <c r="K106" s="24"/>
      <c r="L106" s="24"/>
      <c r="M106" s="50"/>
      <c r="N106" s="71"/>
      <c r="O106" s="21"/>
      <c r="P106" s="6"/>
      <c r="Q106" s="6"/>
      <c r="R106" s="6"/>
      <c r="S106" s="6"/>
      <c r="T106" s="6"/>
      <c r="U106" s="6"/>
    </row>
    <row r="107" spans="1:21" x14ac:dyDescent="0.2">
      <c r="A107" s="6"/>
      <c r="B107" s="13"/>
      <c r="C107" s="13"/>
      <c r="D107" s="22"/>
      <c r="E107" s="22"/>
      <c r="F107" s="13"/>
      <c r="G107" s="22"/>
      <c r="H107" s="5"/>
      <c r="I107" s="5"/>
      <c r="J107" s="53"/>
      <c r="K107" s="24"/>
      <c r="L107" s="24"/>
      <c r="M107" s="50"/>
      <c r="N107" s="71"/>
      <c r="O107" s="21"/>
      <c r="P107" s="6"/>
      <c r="Q107" s="6"/>
      <c r="R107" s="6"/>
      <c r="S107" s="6"/>
      <c r="T107" s="6"/>
      <c r="U107" s="6"/>
    </row>
    <row r="108" spans="1:21" x14ac:dyDescent="0.2">
      <c r="A108" s="6"/>
      <c r="B108" s="13"/>
      <c r="C108" s="13"/>
      <c r="D108" s="22"/>
      <c r="E108" s="22"/>
      <c r="F108" s="13"/>
      <c r="G108" s="22"/>
      <c r="H108" s="5"/>
      <c r="I108" s="5"/>
      <c r="J108" s="53"/>
      <c r="K108" s="24"/>
      <c r="L108" s="24"/>
      <c r="M108" s="50"/>
      <c r="N108" s="71"/>
      <c r="O108" s="21"/>
      <c r="P108" s="6"/>
      <c r="Q108" s="6"/>
      <c r="R108" s="6"/>
      <c r="S108" s="6"/>
      <c r="T108" s="6"/>
      <c r="U108" s="6"/>
    </row>
    <row r="109" spans="1:21" x14ac:dyDescent="0.2">
      <c r="A109" s="6"/>
      <c r="B109" s="13"/>
      <c r="C109" s="13"/>
      <c r="D109" s="22"/>
      <c r="E109" s="22"/>
      <c r="F109" s="13"/>
      <c r="G109" s="22"/>
      <c r="H109" s="5"/>
      <c r="I109" s="5"/>
      <c r="J109" s="53"/>
      <c r="K109" s="24"/>
      <c r="L109" s="24"/>
      <c r="M109" s="50"/>
      <c r="N109" s="71"/>
      <c r="O109" s="21"/>
      <c r="P109" s="6"/>
      <c r="Q109" s="6"/>
      <c r="R109" s="6"/>
      <c r="S109" s="6"/>
      <c r="T109" s="6"/>
      <c r="U109" s="6"/>
    </row>
    <row r="110" spans="1:21" x14ac:dyDescent="0.2">
      <c r="A110" s="6"/>
      <c r="B110" s="13"/>
      <c r="C110" s="13"/>
      <c r="D110" s="22"/>
      <c r="E110" s="22"/>
      <c r="F110" s="13"/>
      <c r="G110" s="22"/>
      <c r="H110" s="5"/>
      <c r="I110" s="5"/>
      <c r="J110" s="53"/>
      <c r="K110" s="24"/>
      <c r="L110" s="24"/>
      <c r="M110" s="50"/>
      <c r="N110" s="71"/>
      <c r="O110" s="21"/>
      <c r="P110" s="6"/>
      <c r="Q110" s="6"/>
      <c r="R110" s="6"/>
      <c r="S110" s="6"/>
      <c r="T110" s="6"/>
      <c r="U110" s="6"/>
    </row>
    <row r="111" spans="1:21" x14ac:dyDescent="0.2">
      <c r="A111" s="6"/>
      <c r="B111" s="13"/>
      <c r="C111" s="13"/>
      <c r="D111" s="22"/>
      <c r="E111" s="22"/>
      <c r="F111" s="13"/>
      <c r="G111" s="22"/>
      <c r="H111" s="5"/>
      <c r="I111" s="5"/>
      <c r="J111" s="53"/>
      <c r="K111" s="24"/>
      <c r="L111" s="24"/>
      <c r="M111" s="50"/>
      <c r="N111" s="71"/>
      <c r="O111" s="21"/>
      <c r="P111" s="6"/>
      <c r="Q111" s="6"/>
      <c r="R111" s="6"/>
      <c r="S111" s="6"/>
      <c r="T111" s="6"/>
      <c r="U111" s="6"/>
    </row>
    <row r="112" spans="1:21" x14ac:dyDescent="0.2">
      <c r="A112" s="6"/>
      <c r="B112" s="13"/>
      <c r="C112" s="13"/>
      <c r="D112" s="22"/>
      <c r="E112" s="22"/>
      <c r="F112" s="13"/>
      <c r="G112" s="22"/>
      <c r="H112" s="5"/>
      <c r="I112" s="5"/>
      <c r="J112" s="53"/>
      <c r="K112" s="24"/>
      <c r="L112" s="24"/>
      <c r="M112" s="50"/>
      <c r="N112" s="71"/>
      <c r="O112" s="21"/>
      <c r="P112" s="6"/>
      <c r="Q112" s="6"/>
      <c r="R112" s="6"/>
      <c r="S112" s="6"/>
      <c r="T112" s="6"/>
      <c r="U112" s="6"/>
    </row>
    <row r="113" spans="1:21" x14ac:dyDescent="0.2">
      <c r="A113" s="6"/>
      <c r="B113" s="13"/>
      <c r="C113" s="13"/>
      <c r="D113" s="22"/>
      <c r="E113" s="22"/>
      <c r="F113" s="13"/>
      <c r="G113" s="22"/>
      <c r="H113" s="5"/>
      <c r="I113" s="5"/>
      <c r="J113" s="53"/>
      <c r="K113" s="24"/>
      <c r="L113" s="24"/>
      <c r="M113" s="50"/>
      <c r="N113" s="71"/>
      <c r="O113" s="21"/>
      <c r="P113" s="6"/>
      <c r="Q113" s="6"/>
      <c r="R113" s="6"/>
      <c r="S113" s="6"/>
      <c r="T113" s="6"/>
      <c r="U113" s="6"/>
    </row>
    <row r="114" spans="1:21" x14ac:dyDescent="0.2">
      <c r="A114" s="6"/>
      <c r="B114" s="13"/>
      <c r="C114" s="13"/>
      <c r="D114" s="22"/>
      <c r="E114" s="22"/>
      <c r="F114" s="13"/>
      <c r="G114" s="22"/>
      <c r="H114" s="5"/>
      <c r="I114" s="5"/>
      <c r="J114" s="53"/>
      <c r="K114" s="24"/>
      <c r="L114" s="24"/>
      <c r="M114" s="50"/>
      <c r="N114" s="71"/>
      <c r="O114" s="21"/>
      <c r="P114" s="6"/>
      <c r="Q114" s="6"/>
      <c r="R114" s="6"/>
      <c r="S114" s="6"/>
      <c r="T114" s="6"/>
      <c r="U114" s="6"/>
    </row>
    <row r="115" spans="1:21" x14ac:dyDescent="0.2">
      <c r="A115" s="6"/>
      <c r="B115" s="13"/>
      <c r="C115" s="13"/>
      <c r="D115" s="22"/>
      <c r="E115" s="22"/>
      <c r="F115" s="13"/>
      <c r="G115" s="22"/>
      <c r="H115" s="5"/>
      <c r="I115" s="5"/>
      <c r="J115" s="53"/>
      <c r="K115" s="24"/>
      <c r="L115" s="24"/>
      <c r="M115" s="50"/>
      <c r="N115" s="71"/>
      <c r="O115" s="21"/>
      <c r="P115" s="6"/>
      <c r="Q115" s="6"/>
      <c r="R115" s="6"/>
      <c r="S115" s="6"/>
      <c r="T115" s="6"/>
      <c r="U115" s="6"/>
    </row>
    <row r="116" spans="1:21" x14ac:dyDescent="0.2">
      <c r="A116" s="6"/>
      <c r="B116" s="13"/>
      <c r="C116" s="13"/>
      <c r="D116" s="22"/>
      <c r="E116" s="22"/>
      <c r="F116" s="13"/>
      <c r="G116" s="22"/>
      <c r="H116" s="5"/>
      <c r="I116" s="5"/>
      <c r="J116" s="53"/>
      <c r="K116" s="24"/>
      <c r="L116" s="24"/>
      <c r="M116" s="50"/>
      <c r="N116" s="71"/>
      <c r="O116" s="21"/>
      <c r="P116" s="6"/>
      <c r="Q116" s="6"/>
      <c r="R116" s="6"/>
      <c r="S116" s="6"/>
      <c r="T116" s="6"/>
      <c r="U116" s="6"/>
    </row>
    <row r="117" spans="1:21" x14ac:dyDescent="0.2">
      <c r="A117" s="6"/>
      <c r="B117" s="13"/>
      <c r="C117" s="13"/>
      <c r="D117" s="22"/>
      <c r="E117" s="22"/>
      <c r="F117" s="13"/>
      <c r="G117" s="22"/>
      <c r="H117" s="5"/>
      <c r="I117" s="5"/>
      <c r="J117" s="53"/>
      <c r="K117" s="24"/>
      <c r="L117" s="24"/>
      <c r="M117" s="50"/>
      <c r="N117" s="71"/>
      <c r="O117" s="21"/>
      <c r="P117" s="6"/>
      <c r="Q117" s="6"/>
      <c r="R117" s="6"/>
      <c r="S117" s="6"/>
      <c r="T117" s="6"/>
      <c r="U117" s="6"/>
    </row>
    <row r="118" spans="1:21" x14ac:dyDescent="0.2">
      <c r="A118" s="6"/>
      <c r="B118" s="13"/>
      <c r="C118" s="13"/>
      <c r="D118" s="22"/>
      <c r="E118" s="22"/>
      <c r="F118" s="13"/>
      <c r="G118" s="22"/>
      <c r="H118" s="5"/>
      <c r="I118" s="5"/>
      <c r="J118" s="53"/>
      <c r="K118" s="24"/>
      <c r="L118" s="24"/>
      <c r="M118" s="50"/>
      <c r="N118" s="71"/>
      <c r="O118" s="21"/>
      <c r="P118" s="6"/>
      <c r="Q118" s="6"/>
      <c r="R118" s="6"/>
      <c r="S118" s="6"/>
      <c r="T118" s="6"/>
      <c r="U118" s="6"/>
    </row>
    <row r="119" spans="1:21" x14ac:dyDescent="0.2">
      <c r="A119" s="6"/>
      <c r="B119" s="13"/>
      <c r="C119" s="13"/>
      <c r="D119" s="22"/>
      <c r="E119" s="22"/>
      <c r="F119" s="13"/>
      <c r="G119" s="22"/>
      <c r="H119" s="5"/>
      <c r="I119" s="5"/>
      <c r="J119" s="53"/>
      <c r="K119" s="24"/>
      <c r="L119" s="24"/>
      <c r="M119" s="50"/>
      <c r="N119" s="71"/>
      <c r="O119" s="21"/>
      <c r="P119" s="6"/>
      <c r="Q119" s="6"/>
      <c r="R119" s="6"/>
      <c r="S119" s="6"/>
      <c r="T119" s="6"/>
      <c r="U119" s="6"/>
    </row>
    <row r="120" spans="1:21" x14ac:dyDescent="0.2">
      <c r="A120" s="6"/>
      <c r="B120" s="13"/>
      <c r="C120" s="13"/>
      <c r="D120" s="22"/>
      <c r="E120" s="22"/>
      <c r="F120" s="13"/>
      <c r="G120" s="22"/>
      <c r="H120" s="5"/>
      <c r="I120" s="5"/>
      <c r="J120" s="53"/>
      <c r="K120" s="24"/>
      <c r="L120" s="24"/>
      <c r="M120" s="50"/>
      <c r="N120" s="71"/>
      <c r="O120" s="21"/>
      <c r="P120" s="6"/>
      <c r="Q120" s="6"/>
      <c r="R120" s="6"/>
      <c r="S120" s="6"/>
      <c r="T120" s="6"/>
      <c r="U120" s="6"/>
    </row>
    <row r="121" spans="1:21" x14ac:dyDescent="0.2">
      <c r="A121" s="6"/>
      <c r="B121" s="13"/>
      <c r="C121" s="13"/>
      <c r="D121" s="22"/>
      <c r="E121" s="22"/>
      <c r="F121" s="13"/>
      <c r="G121" s="22"/>
      <c r="H121" s="5"/>
      <c r="I121" s="5"/>
      <c r="J121" s="53"/>
      <c r="K121" s="24"/>
      <c r="L121" s="24"/>
      <c r="M121" s="50"/>
      <c r="N121" s="71"/>
      <c r="O121" s="21"/>
      <c r="P121" s="6"/>
      <c r="Q121" s="6"/>
      <c r="R121" s="6"/>
      <c r="S121" s="6"/>
      <c r="T121" s="6"/>
      <c r="U121" s="6"/>
    </row>
    <row r="122" spans="1:21" x14ac:dyDescent="0.2">
      <c r="A122" s="6"/>
      <c r="B122" s="13"/>
      <c r="C122" s="13"/>
      <c r="D122" s="22"/>
      <c r="E122" s="22"/>
      <c r="F122" s="13"/>
      <c r="G122" s="22"/>
      <c r="H122" s="5"/>
      <c r="I122" s="5"/>
      <c r="J122" s="53"/>
      <c r="K122" s="24"/>
      <c r="L122" s="24"/>
      <c r="M122" s="50"/>
      <c r="N122" s="71"/>
      <c r="O122" s="21"/>
      <c r="P122" s="6"/>
      <c r="Q122" s="6"/>
      <c r="R122" s="6"/>
      <c r="S122" s="6"/>
      <c r="T122" s="6"/>
      <c r="U122" s="6"/>
    </row>
    <row r="123" spans="1:21" x14ac:dyDescent="0.2">
      <c r="A123" s="6"/>
      <c r="B123" s="13"/>
      <c r="C123" s="13"/>
      <c r="D123" s="22"/>
      <c r="E123" s="22"/>
      <c r="F123" s="13"/>
      <c r="G123" s="22"/>
      <c r="H123" s="5"/>
      <c r="I123" s="5"/>
      <c r="J123" s="53"/>
      <c r="K123" s="24"/>
      <c r="L123" s="24"/>
      <c r="M123" s="50"/>
      <c r="N123" s="71"/>
      <c r="O123" s="21"/>
      <c r="P123" s="6"/>
      <c r="Q123" s="6"/>
      <c r="R123" s="6"/>
      <c r="S123" s="6"/>
      <c r="T123" s="6"/>
      <c r="U123" s="6"/>
    </row>
    <row r="124" spans="1:21" x14ac:dyDescent="0.2">
      <c r="A124" s="6"/>
      <c r="B124" s="13"/>
      <c r="C124" s="13"/>
      <c r="D124" s="22"/>
      <c r="E124" s="22"/>
      <c r="F124" s="13"/>
      <c r="G124" s="22"/>
      <c r="H124" s="5"/>
      <c r="I124" s="5"/>
      <c r="J124" s="53"/>
      <c r="K124" s="24"/>
      <c r="L124" s="24"/>
      <c r="M124" s="50"/>
      <c r="N124" s="71"/>
      <c r="O124" s="21"/>
      <c r="P124" s="6"/>
      <c r="Q124" s="6"/>
      <c r="R124" s="6"/>
      <c r="S124" s="6"/>
      <c r="T124" s="6"/>
      <c r="U124" s="6"/>
    </row>
    <row r="125" spans="1:21" x14ac:dyDescent="0.2">
      <c r="A125" s="6"/>
      <c r="B125" s="13"/>
      <c r="C125" s="13"/>
      <c r="D125" s="22"/>
      <c r="E125" s="22"/>
      <c r="F125" s="13"/>
      <c r="G125" s="22"/>
      <c r="H125" s="5"/>
      <c r="I125" s="5"/>
      <c r="J125" s="53"/>
      <c r="K125" s="24"/>
      <c r="L125" s="24"/>
      <c r="M125" s="50"/>
      <c r="N125" s="71"/>
      <c r="O125" s="21"/>
      <c r="P125" s="6"/>
      <c r="Q125" s="6"/>
      <c r="R125" s="6"/>
      <c r="S125" s="6"/>
      <c r="T125" s="6"/>
      <c r="U125" s="6"/>
    </row>
    <row r="126" spans="1:21" x14ac:dyDescent="0.2">
      <c r="A126" s="6"/>
      <c r="B126" s="13"/>
      <c r="C126" s="13"/>
      <c r="D126" s="22"/>
      <c r="E126" s="22"/>
      <c r="F126" s="13"/>
      <c r="G126" s="22"/>
      <c r="H126" s="5"/>
      <c r="I126" s="5"/>
      <c r="J126" s="53"/>
      <c r="K126" s="24"/>
      <c r="L126" s="24"/>
      <c r="M126" s="50"/>
      <c r="N126" s="71"/>
      <c r="O126" s="21"/>
      <c r="P126" s="6"/>
      <c r="Q126" s="6"/>
      <c r="R126" s="6"/>
      <c r="S126" s="6"/>
      <c r="T126" s="6"/>
      <c r="U126" s="6"/>
    </row>
    <row r="127" spans="1:21" x14ac:dyDescent="0.2">
      <c r="A127" s="6"/>
      <c r="B127" s="13"/>
      <c r="C127" s="13"/>
      <c r="D127" s="22"/>
      <c r="E127" s="22"/>
      <c r="F127" s="13"/>
      <c r="G127" s="22"/>
      <c r="H127" s="5"/>
      <c r="I127" s="5"/>
      <c r="J127" s="53"/>
      <c r="K127" s="24"/>
      <c r="L127" s="24"/>
      <c r="M127" s="50"/>
      <c r="N127" s="71"/>
      <c r="O127" s="21"/>
      <c r="P127" s="6"/>
      <c r="Q127" s="6"/>
      <c r="R127" s="6"/>
      <c r="S127" s="6"/>
      <c r="T127" s="6"/>
      <c r="U127" s="6"/>
    </row>
    <row r="128" spans="1:21" x14ac:dyDescent="0.2">
      <c r="A128" s="6"/>
      <c r="B128" s="13"/>
      <c r="C128" s="13"/>
      <c r="D128" s="22"/>
      <c r="E128" s="22"/>
      <c r="F128" s="13"/>
      <c r="G128" s="22"/>
      <c r="H128" s="5"/>
      <c r="I128" s="5"/>
      <c r="J128" s="53"/>
      <c r="K128" s="24"/>
      <c r="L128" s="24"/>
      <c r="M128" s="50"/>
      <c r="N128" s="71"/>
      <c r="O128" s="21"/>
      <c r="P128" s="6"/>
      <c r="Q128" s="6"/>
      <c r="R128" s="6"/>
      <c r="S128" s="6"/>
      <c r="T128" s="6"/>
      <c r="U128" s="6"/>
    </row>
    <row r="129" spans="1:21" x14ac:dyDescent="0.2">
      <c r="A129" s="6"/>
      <c r="B129" s="13"/>
      <c r="C129" s="13"/>
      <c r="D129" s="22"/>
      <c r="E129" s="22"/>
      <c r="F129" s="13"/>
      <c r="G129" s="22"/>
      <c r="H129" s="5"/>
      <c r="I129" s="5"/>
      <c r="J129" s="53"/>
      <c r="K129" s="24"/>
      <c r="L129" s="24"/>
      <c r="M129" s="50"/>
      <c r="N129" s="71"/>
      <c r="O129" s="21"/>
      <c r="P129" s="6"/>
      <c r="Q129" s="6"/>
      <c r="R129" s="6"/>
      <c r="S129" s="6"/>
      <c r="T129" s="6"/>
      <c r="U129" s="6"/>
    </row>
    <row r="130" spans="1:21" x14ac:dyDescent="0.2">
      <c r="A130" s="6"/>
      <c r="B130" s="13"/>
      <c r="C130" s="13"/>
      <c r="D130" s="22"/>
      <c r="E130" s="22"/>
      <c r="F130" s="13"/>
      <c r="G130" s="22"/>
      <c r="H130" s="5"/>
      <c r="I130" s="5"/>
      <c r="J130" s="53"/>
      <c r="K130" s="24"/>
      <c r="L130" s="24"/>
      <c r="M130" s="50"/>
      <c r="N130" s="71"/>
      <c r="O130" s="21"/>
      <c r="P130" s="6"/>
      <c r="Q130" s="6"/>
      <c r="R130" s="6"/>
      <c r="S130" s="6"/>
      <c r="T130" s="6"/>
      <c r="U130" s="6"/>
    </row>
    <row r="131" spans="1:21" x14ac:dyDescent="0.2">
      <c r="A131" s="6"/>
      <c r="B131" s="13"/>
      <c r="C131" s="13"/>
      <c r="D131" s="22"/>
      <c r="E131" s="22"/>
      <c r="F131" s="13"/>
      <c r="G131" s="22"/>
      <c r="H131" s="5"/>
      <c r="I131" s="5"/>
      <c r="J131" s="53"/>
      <c r="K131" s="24"/>
      <c r="L131" s="24"/>
      <c r="M131" s="50"/>
      <c r="N131" s="71"/>
      <c r="O131" s="21"/>
      <c r="P131" s="6"/>
      <c r="Q131" s="6"/>
      <c r="R131" s="6"/>
      <c r="S131" s="6"/>
      <c r="T131" s="6"/>
      <c r="U131" s="6"/>
    </row>
    <row r="132" spans="1:21" x14ac:dyDescent="0.2">
      <c r="A132" s="6"/>
      <c r="B132" s="13"/>
      <c r="C132" s="13"/>
      <c r="D132" s="22"/>
      <c r="E132" s="22"/>
      <c r="F132" s="13"/>
      <c r="G132" s="22"/>
      <c r="H132" s="5"/>
      <c r="I132" s="5"/>
      <c r="J132" s="53"/>
      <c r="K132" s="24"/>
      <c r="L132" s="24"/>
      <c r="M132" s="50"/>
      <c r="N132" s="71"/>
      <c r="O132" s="21"/>
      <c r="P132" s="6"/>
      <c r="Q132" s="6"/>
      <c r="R132" s="6"/>
      <c r="S132" s="6"/>
      <c r="T132" s="6"/>
      <c r="U132" s="6"/>
    </row>
    <row r="133" spans="1:21" x14ac:dyDescent="0.2">
      <c r="A133" s="6"/>
      <c r="B133" s="13"/>
      <c r="C133" s="13"/>
      <c r="D133" s="22"/>
      <c r="E133" s="22"/>
      <c r="F133" s="13"/>
      <c r="G133" s="22"/>
      <c r="H133" s="5"/>
      <c r="I133" s="5"/>
      <c r="J133" s="53"/>
      <c r="K133" s="24"/>
      <c r="L133" s="24"/>
      <c r="M133" s="50"/>
      <c r="N133" s="71"/>
      <c r="O133" s="21"/>
      <c r="P133" s="6"/>
      <c r="Q133" s="6"/>
      <c r="R133" s="6"/>
      <c r="S133" s="6"/>
      <c r="T133" s="6"/>
      <c r="U133" s="6"/>
    </row>
    <row r="134" spans="1:21" x14ac:dyDescent="0.2">
      <c r="A134" s="6"/>
      <c r="B134" s="13"/>
      <c r="C134" s="13"/>
      <c r="D134" s="22"/>
      <c r="E134" s="22"/>
      <c r="F134" s="13"/>
      <c r="G134" s="22"/>
      <c r="H134" s="5"/>
      <c r="I134" s="5"/>
      <c r="J134" s="53"/>
      <c r="K134" s="24"/>
      <c r="L134" s="24"/>
      <c r="M134" s="50"/>
      <c r="N134" s="71"/>
      <c r="O134" s="21"/>
      <c r="P134" s="6"/>
      <c r="Q134" s="6"/>
      <c r="R134" s="6"/>
      <c r="S134" s="6"/>
      <c r="T134" s="6"/>
      <c r="U134" s="6"/>
    </row>
    <row r="135" spans="1:21" x14ac:dyDescent="0.2">
      <c r="A135" s="6"/>
      <c r="B135" s="13"/>
      <c r="C135" s="13"/>
      <c r="D135" s="22"/>
      <c r="E135" s="22"/>
      <c r="F135" s="13"/>
      <c r="G135" s="22"/>
      <c r="H135" s="5"/>
      <c r="I135" s="5"/>
      <c r="J135" s="53"/>
      <c r="K135" s="24"/>
      <c r="L135" s="24"/>
      <c r="M135" s="50"/>
      <c r="N135" s="71"/>
      <c r="O135" s="21"/>
      <c r="P135" s="6"/>
      <c r="Q135" s="6"/>
      <c r="R135" s="6"/>
      <c r="S135" s="6"/>
      <c r="T135" s="6"/>
      <c r="U135" s="6"/>
    </row>
    <row r="136" spans="1:21" x14ac:dyDescent="0.2">
      <c r="A136" s="6"/>
      <c r="B136" s="13"/>
      <c r="C136" s="13"/>
      <c r="D136" s="22"/>
      <c r="E136" s="22"/>
      <c r="F136" s="13"/>
      <c r="G136" s="22"/>
      <c r="H136" s="5"/>
      <c r="I136" s="5"/>
      <c r="J136" s="53"/>
      <c r="K136" s="24"/>
      <c r="L136" s="24"/>
      <c r="M136" s="50"/>
      <c r="N136" s="71"/>
      <c r="O136" s="21"/>
      <c r="P136" s="6"/>
      <c r="Q136" s="6"/>
      <c r="R136" s="6"/>
      <c r="S136" s="6"/>
      <c r="T136" s="6"/>
      <c r="U136" s="6"/>
    </row>
    <row r="137" spans="1:21" x14ac:dyDescent="0.2">
      <c r="A137" s="6"/>
      <c r="B137" s="13"/>
      <c r="C137" s="13"/>
      <c r="D137" s="22"/>
      <c r="E137" s="22"/>
      <c r="F137" s="13"/>
      <c r="G137" s="22"/>
      <c r="H137" s="5"/>
      <c r="I137" s="5"/>
      <c r="J137" s="53"/>
      <c r="K137" s="24"/>
      <c r="L137" s="24"/>
      <c r="M137" s="50"/>
      <c r="N137" s="71"/>
      <c r="O137" s="21"/>
      <c r="P137" s="6"/>
      <c r="Q137" s="6"/>
      <c r="R137" s="6"/>
      <c r="S137" s="6"/>
      <c r="T137" s="6"/>
      <c r="U137" s="6"/>
    </row>
    <row r="138" spans="1:21" x14ac:dyDescent="0.2">
      <c r="A138" s="6"/>
      <c r="B138" s="13"/>
      <c r="C138" s="13"/>
      <c r="D138" s="22"/>
      <c r="E138" s="22"/>
      <c r="F138" s="13"/>
      <c r="G138" s="22"/>
      <c r="H138" s="5"/>
      <c r="I138" s="5"/>
      <c r="J138" s="53"/>
      <c r="K138" s="24"/>
      <c r="L138" s="24"/>
      <c r="M138" s="50"/>
      <c r="N138" s="71"/>
      <c r="O138" s="21"/>
      <c r="P138" s="6"/>
      <c r="Q138" s="6"/>
      <c r="R138" s="6"/>
      <c r="S138" s="6"/>
      <c r="T138" s="6"/>
      <c r="U138" s="6"/>
    </row>
    <row r="139" spans="1:21" x14ac:dyDescent="0.2">
      <c r="A139" s="6"/>
      <c r="B139" s="13"/>
      <c r="C139" s="13"/>
      <c r="D139" s="22"/>
      <c r="E139" s="22"/>
      <c r="F139" s="13"/>
      <c r="G139" s="22"/>
      <c r="H139" s="5"/>
      <c r="I139" s="5"/>
      <c r="J139" s="53"/>
      <c r="K139" s="24"/>
      <c r="L139" s="24"/>
      <c r="M139" s="50"/>
      <c r="N139" s="71"/>
      <c r="O139" s="21"/>
      <c r="P139" s="6"/>
      <c r="Q139" s="6"/>
      <c r="R139" s="6"/>
      <c r="S139" s="6"/>
      <c r="T139" s="6"/>
      <c r="U139" s="6"/>
    </row>
    <row r="140" spans="1:21" x14ac:dyDescent="0.2">
      <c r="A140" s="6"/>
      <c r="B140" s="13"/>
      <c r="C140" s="13"/>
      <c r="D140" s="22"/>
      <c r="E140" s="22"/>
      <c r="F140" s="13"/>
      <c r="G140" s="22"/>
      <c r="H140" s="5"/>
      <c r="I140" s="5"/>
      <c r="J140" s="53"/>
      <c r="K140" s="24"/>
      <c r="L140" s="24"/>
      <c r="M140" s="50"/>
      <c r="N140" s="71"/>
      <c r="O140" s="21"/>
      <c r="P140" s="6"/>
      <c r="Q140" s="6"/>
      <c r="R140" s="6"/>
      <c r="S140" s="6"/>
      <c r="T140" s="6"/>
      <c r="U140" s="6"/>
    </row>
    <row r="141" spans="1:21" x14ac:dyDescent="0.2">
      <c r="A141" s="6"/>
      <c r="B141" s="13"/>
      <c r="C141" s="13"/>
      <c r="D141" s="22"/>
      <c r="E141" s="22"/>
      <c r="F141" s="13"/>
      <c r="G141" s="22"/>
      <c r="H141" s="5"/>
      <c r="I141" s="5"/>
      <c r="J141" s="53"/>
      <c r="K141" s="24"/>
      <c r="L141" s="24"/>
      <c r="M141" s="50"/>
      <c r="N141" s="71"/>
      <c r="O141" s="21"/>
      <c r="P141" s="6"/>
      <c r="Q141" s="6"/>
      <c r="R141" s="6"/>
      <c r="S141" s="6"/>
      <c r="T141" s="6"/>
      <c r="U141" s="6"/>
    </row>
    <row r="142" spans="1:21" x14ac:dyDescent="0.2">
      <c r="A142" s="6"/>
      <c r="B142" s="13"/>
      <c r="C142" s="13"/>
      <c r="D142" s="22"/>
      <c r="E142" s="22"/>
      <c r="F142" s="13"/>
      <c r="G142" s="22"/>
      <c r="H142" s="5"/>
      <c r="I142" s="5"/>
      <c r="J142" s="53"/>
      <c r="K142" s="24"/>
      <c r="L142" s="24"/>
      <c r="M142" s="50"/>
      <c r="N142" s="71"/>
      <c r="O142" s="21"/>
      <c r="P142" s="6"/>
      <c r="Q142" s="6"/>
      <c r="R142" s="6"/>
      <c r="S142" s="6"/>
      <c r="T142" s="6"/>
      <c r="U142" s="6"/>
    </row>
    <row r="143" spans="1:21" x14ac:dyDescent="0.2">
      <c r="A143" s="6"/>
      <c r="B143" s="13"/>
      <c r="C143" s="13"/>
      <c r="D143" s="22"/>
      <c r="E143" s="22"/>
      <c r="F143" s="13"/>
      <c r="G143" s="22"/>
      <c r="H143" s="5"/>
      <c r="I143" s="5"/>
      <c r="J143" s="53"/>
      <c r="K143" s="24"/>
      <c r="L143" s="24"/>
      <c r="M143" s="50"/>
      <c r="N143" s="71"/>
      <c r="O143" s="21"/>
      <c r="P143" s="6"/>
      <c r="Q143" s="6"/>
      <c r="R143" s="6"/>
      <c r="S143" s="6"/>
      <c r="T143" s="6"/>
      <c r="U143" s="6"/>
    </row>
    <row r="144" spans="1:21" x14ac:dyDescent="0.2">
      <c r="A144" s="6"/>
      <c r="B144" s="13"/>
      <c r="C144" s="13"/>
      <c r="D144" s="22"/>
      <c r="E144" s="22"/>
      <c r="F144" s="13"/>
      <c r="G144" s="22"/>
      <c r="H144" s="5"/>
      <c r="I144" s="5"/>
      <c r="J144" s="53"/>
      <c r="K144" s="24"/>
      <c r="L144" s="24"/>
      <c r="M144" s="50"/>
      <c r="N144" s="71"/>
      <c r="O144" s="21"/>
      <c r="P144" s="6"/>
      <c r="Q144" s="6"/>
      <c r="R144" s="6"/>
      <c r="S144" s="6"/>
      <c r="T144" s="6"/>
      <c r="U144" s="6"/>
    </row>
    <row r="145" spans="1:21" x14ac:dyDescent="0.2">
      <c r="A145" s="6"/>
      <c r="B145" s="13"/>
      <c r="C145" s="13"/>
      <c r="D145" s="22"/>
      <c r="E145" s="22"/>
      <c r="F145" s="13"/>
      <c r="G145" s="22"/>
      <c r="H145" s="5"/>
      <c r="I145" s="5"/>
      <c r="J145" s="53"/>
      <c r="K145" s="24"/>
      <c r="L145" s="24"/>
      <c r="M145" s="50"/>
      <c r="N145" s="71"/>
      <c r="O145" s="21"/>
      <c r="P145" s="6"/>
      <c r="Q145" s="6"/>
      <c r="R145" s="6"/>
      <c r="S145" s="6"/>
      <c r="T145" s="6"/>
      <c r="U145" s="6"/>
    </row>
    <row r="146" spans="1:21" x14ac:dyDescent="0.2">
      <c r="A146" s="6"/>
      <c r="B146" s="13"/>
      <c r="C146" s="13"/>
      <c r="D146" s="22"/>
      <c r="E146" s="22"/>
      <c r="F146" s="13"/>
      <c r="G146" s="22"/>
      <c r="H146" s="5"/>
      <c r="I146" s="5"/>
      <c r="J146" s="53"/>
      <c r="K146" s="24"/>
      <c r="L146" s="24"/>
      <c r="M146" s="50"/>
      <c r="N146" s="71"/>
      <c r="O146" s="21"/>
      <c r="P146" s="6"/>
      <c r="Q146" s="6"/>
      <c r="R146" s="6"/>
      <c r="S146" s="6"/>
      <c r="T146" s="6"/>
      <c r="U146" s="6"/>
    </row>
    <row r="147" spans="1:21" x14ac:dyDescent="0.2">
      <c r="A147" s="6"/>
      <c r="B147" s="13"/>
      <c r="C147" s="13"/>
      <c r="D147" s="22"/>
      <c r="E147" s="22"/>
      <c r="F147" s="13"/>
      <c r="G147" s="22"/>
      <c r="H147" s="5"/>
      <c r="I147" s="5"/>
      <c r="J147" s="53"/>
      <c r="K147" s="24"/>
      <c r="L147" s="24"/>
      <c r="M147" s="50"/>
      <c r="N147" s="71"/>
      <c r="O147" s="21"/>
      <c r="P147" s="6"/>
      <c r="Q147" s="6"/>
      <c r="R147" s="6"/>
      <c r="S147" s="6"/>
      <c r="T147" s="6"/>
      <c r="U147" s="6"/>
    </row>
    <row r="148" spans="1:21" x14ac:dyDescent="0.2">
      <c r="A148" s="6"/>
      <c r="B148" s="13"/>
      <c r="C148" s="13"/>
      <c r="D148" s="22"/>
      <c r="E148" s="22"/>
      <c r="F148" s="13"/>
      <c r="G148" s="22"/>
      <c r="H148" s="5"/>
      <c r="I148" s="5"/>
      <c r="J148" s="53"/>
      <c r="K148" s="24"/>
      <c r="L148" s="24"/>
      <c r="M148" s="50"/>
      <c r="N148" s="71"/>
      <c r="O148" s="21"/>
      <c r="P148" s="6"/>
      <c r="Q148" s="6"/>
      <c r="R148" s="6"/>
      <c r="S148" s="6"/>
      <c r="T148" s="6"/>
      <c r="U148" s="6"/>
    </row>
    <row r="149" spans="1:21" x14ac:dyDescent="0.2">
      <c r="A149" s="6"/>
      <c r="B149" s="13"/>
      <c r="C149" s="13"/>
      <c r="D149" s="22"/>
      <c r="E149" s="22"/>
      <c r="F149" s="13"/>
      <c r="G149" s="22"/>
      <c r="H149" s="5"/>
      <c r="I149" s="5"/>
      <c r="J149" s="53"/>
      <c r="K149" s="24"/>
      <c r="L149" s="24"/>
      <c r="M149" s="50"/>
      <c r="N149" s="71"/>
      <c r="O149" s="21"/>
      <c r="P149" s="6"/>
      <c r="Q149" s="6"/>
      <c r="R149" s="6"/>
      <c r="S149" s="6"/>
      <c r="T149" s="6"/>
      <c r="U149" s="6"/>
    </row>
    <row r="150" spans="1:21" x14ac:dyDescent="0.2">
      <c r="A150" s="6"/>
      <c r="B150" s="13"/>
      <c r="C150" s="13"/>
      <c r="D150" s="22"/>
      <c r="E150" s="22"/>
      <c r="F150" s="13"/>
      <c r="G150" s="22"/>
      <c r="H150" s="5"/>
      <c r="I150" s="5"/>
      <c r="J150" s="53"/>
      <c r="K150" s="24"/>
      <c r="L150" s="24"/>
      <c r="M150" s="50"/>
      <c r="N150" s="71"/>
      <c r="O150" s="21"/>
      <c r="P150" s="6"/>
      <c r="Q150" s="6"/>
      <c r="R150" s="6"/>
      <c r="S150" s="6"/>
      <c r="T150" s="6"/>
      <c r="U150" s="6"/>
    </row>
    <row r="151" spans="1:21" x14ac:dyDescent="0.2">
      <c r="A151" s="6"/>
      <c r="B151" s="13"/>
      <c r="C151" s="13"/>
      <c r="D151" s="22"/>
      <c r="E151" s="22"/>
      <c r="F151" s="13"/>
      <c r="G151" s="22"/>
      <c r="H151" s="5"/>
      <c r="I151" s="5"/>
      <c r="J151" s="53"/>
      <c r="K151" s="24"/>
      <c r="L151" s="24"/>
      <c r="M151" s="50"/>
      <c r="N151" s="71"/>
      <c r="O151" s="21"/>
      <c r="P151" s="6"/>
      <c r="Q151" s="6"/>
      <c r="R151" s="6"/>
      <c r="S151" s="6"/>
      <c r="T151" s="6"/>
      <c r="U151" s="6"/>
    </row>
    <row r="152" spans="1:21" x14ac:dyDescent="0.2">
      <c r="A152" s="6"/>
      <c r="B152" s="13"/>
      <c r="C152" s="13"/>
      <c r="D152" s="22"/>
      <c r="E152" s="22"/>
      <c r="F152" s="13"/>
      <c r="G152" s="22"/>
      <c r="H152" s="5"/>
      <c r="I152" s="5"/>
      <c r="J152" s="53"/>
      <c r="K152" s="24"/>
      <c r="L152" s="24"/>
      <c r="M152" s="50"/>
      <c r="N152" s="71"/>
      <c r="O152" s="21"/>
      <c r="P152" s="6"/>
      <c r="Q152" s="6"/>
      <c r="R152" s="6"/>
      <c r="S152" s="6"/>
      <c r="T152" s="6"/>
      <c r="U152" s="6"/>
    </row>
    <row r="153" spans="1:21" x14ac:dyDescent="0.2">
      <c r="A153" s="6"/>
      <c r="B153" s="13"/>
      <c r="C153" s="13"/>
      <c r="D153" s="22"/>
      <c r="E153" s="22"/>
      <c r="F153" s="13"/>
      <c r="G153" s="22"/>
      <c r="H153" s="5"/>
      <c r="I153" s="5"/>
      <c r="J153" s="53"/>
      <c r="K153" s="24"/>
      <c r="L153" s="24"/>
      <c r="M153" s="50"/>
      <c r="N153" s="71"/>
      <c r="O153" s="21"/>
      <c r="P153" s="6"/>
      <c r="Q153" s="6"/>
      <c r="R153" s="6"/>
      <c r="S153" s="6"/>
      <c r="T153" s="6"/>
      <c r="U153" s="6"/>
    </row>
    <row r="154" spans="1:21" x14ac:dyDescent="0.2">
      <c r="A154" s="6"/>
      <c r="B154" s="13"/>
      <c r="C154" s="13"/>
      <c r="D154" s="22"/>
      <c r="E154" s="22"/>
      <c r="F154" s="13"/>
      <c r="G154" s="22"/>
      <c r="H154" s="5"/>
      <c r="I154" s="5"/>
      <c r="J154" s="53"/>
      <c r="K154" s="24"/>
      <c r="L154" s="24"/>
      <c r="M154" s="50"/>
      <c r="N154" s="71"/>
      <c r="O154" s="21"/>
      <c r="P154" s="6"/>
      <c r="Q154" s="6"/>
      <c r="R154" s="6"/>
      <c r="S154" s="6"/>
      <c r="T154" s="6"/>
      <c r="U154" s="6"/>
    </row>
    <row r="155" spans="1:21" x14ac:dyDescent="0.2">
      <c r="A155" s="6"/>
      <c r="B155" s="13"/>
      <c r="C155" s="13"/>
      <c r="D155" s="22"/>
      <c r="E155" s="22"/>
      <c r="F155" s="13"/>
      <c r="G155" s="22"/>
      <c r="H155" s="5"/>
      <c r="I155" s="5"/>
      <c r="J155" s="53"/>
      <c r="K155" s="24"/>
      <c r="L155" s="24"/>
      <c r="M155" s="50"/>
      <c r="N155" s="71"/>
      <c r="O155" s="21"/>
      <c r="P155" s="6"/>
      <c r="Q155" s="6"/>
      <c r="R155" s="6"/>
      <c r="S155" s="6"/>
      <c r="T155" s="6"/>
      <c r="U155" s="6"/>
    </row>
    <row r="156" spans="1:21" x14ac:dyDescent="0.2">
      <c r="A156" s="6"/>
      <c r="B156" s="13"/>
      <c r="C156" s="13"/>
      <c r="D156" s="22"/>
      <c r="E156" s="22"/>
      <c r="F156" s="13"/>
      <c r="G156" s="22"/>
      <c r="H156" s="5"/>
      <c r="I156" s="5"/>
      <c r="J156" s="53"/>
      <c r="K156" s="24"/>
      <c r="L156" s="24"/>
      <c r="M156" s="50"/>
      <c r="N156" s="71"/>
      <c r="O156" s="21"/>
      <c r="P156" s="6"/>
      <c r="Q156" s="6"/>
      <c r="R156" s="6"/>
      <c r="S156" s="6"/>
      <c r="T156" s="6"/>
      <c r="U156" s="6"/>
    </row>
    <row r="157" spans="1:21" x14ac:dyDescent="0.2">
      <c r="A157" s="6"/>
      <c r="B157" s="13"/>
      <c r="C157" s="13"/>
      <c r="D157" s="22"/>
      <c r="E157" s="22"/>
      <c r="F157" s="13"/>
      <c r="G157" s="22"/>
      <c r="H157" s="5"/>
      <c r="I157" s="5"/>
      <c r="J157" s="53"/>
      <c r="K157" s="24"/>
      <c r="L157" s="24"/>
      <c r="M157" s="50"/>
      <c r="N157" s="71"/>
      <c r="O157" s="21"/>
      <c r="P157" s="6"/>
      <c r="Q157" s="6"/>
      <c r="R157" s="6"/>
      <c r="S157" s="6"/>
      <c r="T157" s="6"/>
      <c r="U157" s="6"/>
    </row>
    <row r="158" spans="1:21" x14ac:dyDescent="0.2">
      <c r="A158" s="6"/>
      <c r="B158" s="13"/>
      <c r="C158" s="13"/>
      <c r="D158" s="22"/>
      <c r="E158" s="22"/>
      <c r="F158" s="13"/>
      <c r="G158" s="22"/>
      <c r="H158" s="5"/>
      <c r="I158" s="5"/>
      <c r="J158" s="53"/>
      <c r="K158" s="24"/>
      <c r="L158" s="24"/>
      <c r="M158" s="50"/>
      <c r="N158" s="71"/>
      <c r="O158" s="21"/>
      <c r="P158" s="6"/>
      <c r="Q158" s="6"/>
      <c r="R158" s="6"/>
      <c r="S158" s="6"/>
      <c r="T158" s="6"/>
      <c r="U158" s="6"/>
    </row>
    <row r="159" spans="1:21" x14ac:dyDescent="0.2">
      <c r="A159" s="6"/>
      <c r="B159" s="13"/>
      <c r="C159" s="13"/>
      <c r="D159" s="22"/>
      <c r="E159" s="22"/>
      <c r="F159" s="13"/>
      <c r="G159" s="22"/>
      <c r="H159" s="5"/>
      <c r="I159" s="5"/>
      <c r="J159" s="53"/>
      <c r="K159" s="24"/>
      <c r="L159" s="24"/>
      <c r="M159" s="50"/>
      <c r="N159" s="71"/>
      <c r="O159" s="21"/>
      <c r="P159" s="6"/>
      <c r="Q159" s="6"/>
      <c r="R159" s="6"/>
      <c r="S159" s="6"/>
      <c r="T159" s="6"/>
      <c r="U159" s="6"/>
    </row>
    <row r="160" spans="1:21" x14ac:dyDescent="0.2">
      <c r="A160" s="6"/>
      <c r="B160" s="13"/>
      <c r="C160" s="13"/>
      <c r="D160" s="22"/>
      <c r="E160" s="22"/>
      <c r="F160" s="13"/>
      <c r="G160" s="22"/>
      <c r="H160" s="5"/>
      <c r="I160" s="5"/>
      <c r="J160" s="53"/>
      <c r="K160" s="24"/>
      <c r="L160" s="24"/>
      <c r="M160" s="50"/>
      <c r="N160" s="71"/>
      <c r="O160" s="21"/>
      <c r="P160" s="6"/>
      <c r="Q160" s="6"/>
      <c r="R160" s="6"/>
      <c r="S160" s="6"/>
      <c r="T160" s="6"/>
      <c r="U160" s="6"/>
    </row>
    <row r="161" spans="1:21" x14ac:dyDescent="0.2">
      <c r="A161" s="6"/>
      <c r="B161" s="13"/>
      <c r="C161" s="13"/>
      <c r="D161" s="22"/>
      <c r="E161" s="22"/>
      <c r="F161" s="13"/>
      <c r="G161" s="22"/>
      <c r="H161" s="5"/>
      <c r="I161" s="5"/>
      <c r="J161" s="53"/>
      <c r="K161" s="24"/>
      <c r="L161" s="24"/>
      <c r="M161" s="50"/>
      <c r="N161" s="71"/>
      <c r="O161" s="21"/>
      <c r="P161" s="6"/>
      <c r="Q161" s="6"/>
      <c r="R161" s="6"/>
      <c r="S161" s="6"/>
      <c r="T161" s="6"/>
      <c r="U161" s="6"/>
    </row>
    <row r="162" spans="1:21" x14ac:dyDescent="0.2">
      <c r="A162" s="6"/>
      <c r="B162" s="13"/>
      <c r="C162" s="13"/>
      <c r="D162" s="22"/>
      <c r="E162" s="22"/>
      <c r="F162" s="13"/>
      <c r="G162" s="22"/>
      <c r="H162" s="5"/>
      <c r="I162" s="5"/>
      <c r="J162" s="53"/>
      <c r="K162" s="24"/>
      <c r="L162" s="24"/>
      <c r="M162" s="50"/>
      <c r="N162" s="71"/>
      <c r="O162" s="21"/>
      <c r="P162" s="6"/>
      <c r="Q162" s="6"/>
      <c r="R162" s="6"/>
      <c r="S162" s="6"/>
      <c r="T162" s="6"/>
      <c r="U162" s="6"/>
    </row>
    <row r="163" spans="1:21" x14ac:dyDescent="0.2">
      <c r="A163" s="6"/>
      <c r="B163" s="13"/>
      <c r="C163" s="13"/>
      <c r="D163" s="22"/>
      <c r="E163" s="22"/>
      <c r="F163" s="13"/>
      <c r="G163" s="22"/>
      <c r="H163" s="5"/>
      <c r="I163" s="5"/>
      <c r="J163" s="53"/>
      <c r="K163" s="24"/>
      <c r="L163" s="24"/>
      <c r="M163" s="50"/>
      <c r="N163" s="71"/>
      <c r="O163" s="21"/>
      <c r="P163" s="6"/>
      <c r="Q163" s="6"/>
      <c r="R163" s="6"/>
      <c r="S163" s="6"/>
      <c r="T163" s="6"/>
      <c r="U163" s="6"/>
    </row>
    <row r="164" spans="1:21" x14ac:dyDescent="0.2">
      <c r="A164" s="6"/>
      <c r="B164" s="13"/>
      <c r="C164" s="13"/>
      <c r="D164" s="22"/>
      <c r="E164" s="22"/>
      <c r="F164" s="13"/>
      <c r="G164" s="22"/>
      <c r="H164" s="5"/>
      <c r="I164" s="5"/>
      <c r="J164" s="53"/>
      <c r="K164" s="24"/>
      <c r="L164" s="24"/>
      <c r="M164" s="50"/>
      <c r="N164" s="71"/>
      <c r="O164" s="21"/>
      <c r="P164" s="6"/>
      <c r="Q164" s="6"/>
      <c r="R164" s="6"/>
      <c r="S164" s="6"/>
      <c r="T164" s="6"/>
      <c r="U164" s="6"/>
    </row>
    <row r="165" spans="1:21" x14ac:dyDescent="0.2">
      <c r="A165" s="6"/>
      <c r="B165" s="13"/>
      <c r="C165" s="13"/>
      <c r="D165" s="22"/>
      <c r="E165" s="22"/>
      <c r="F165" s="13"/>
      <c r="G165" s="22"/>
      <c r="H165" s="5"/>
      <c r="I165" s="5"/>
      <c r="J165" s="53"/>
      <c r="K165" s="24"/>
      <c r="L165" s="24"/>
      <c r="M165" s="50"/>
      <c r="N165" s="71"/>
      <c r="O165" s="21"/>
      <c r="P165" s="6"/>
      <c r="Q165" s="6"/>
      <c r="R165" s="6"/>
      <c r="S165" s="6"/>
      <c r="T165" s="6"/>
      <c r="U165" s="6"/>
    </row>
    <row r="166" spans="1:21" x14ac:dyDescent="0.2">
      <c r="A166" s="6"/>
      <c r="B166" s="13"/>
      <c r="C166" s="13"/>
      <c r="D166" s="22"/>
      <c r="E166" s="22"/>
      <c r="F166" s="13"/>
      <c r="G166" s="22"/>
      <c r="H166" s="5"/>
      <c r="I166" s="5"/>
      <c r="J166" s="53"/>
      <c r="K166" s="24"/>
      <c r="L166" s="24"/>
      <c r="M166" s="50"/>
      <c r="N166" s="71"/>
      <c r="O166" s="21"/>
      <c r="P166" s="6"/>
      <c r="Q166" s="6"/>
      <c r="R166" s="6"/>
      <c r="S166" s="6"/>
      <c r="T166" s="6"/>
      <c r="U166" s="6"/>
    </row>
    <row r="167" spans="1:21" x14ac:dyDescent="0.2">
      <c r="A167" s="6"/>
      <c r="B167" s="13"/>
      <c r="C167" s="13"/>
      <c r="D167" s="22"/>
      <c r="E167" s="22"/>
      <c r="F167" s="13"/>
      <c r="G167" s="22"/>
      <c r="H167" s="5"/>
      <c r="I167" s="5"/>
      <c r="J167" s="53"/>
      <c r="K167" s="24"/>
      <c r="L167" s="24"/>
      <c r="M167" s="50"/>
      <c r="N167" s="71"/>
      <c r="O167" s="21"/>
      <c r="P167" s="6"/>
      <c r="Q167" s="6"/>
      <c r="R167" s="6"/>
      <c r="S167" s="6"/>
      <c r="T167" s="6"/>
      <c r="U167" s="6"/>
    </row>
    <row r="168" spans="1:21" x14ac:dyDescent="0.2">
      <c r="A168" s="6"/>
      <c r="B168" s="13"/>
      <c r="C168" s="13"/>
      <c r="D168" s="22"/>
      <c r="E168" s="22"/>
      <c r="F168" s="13"/>
      <c r="G168" s="22"/>
      <c r="H168" s="5"/>
      <c r="I168" s="5"/>
      <c r="J168" s="53"/>
      <c r="K168" s="24"/>
      <c r="L168" s="24"/>
      <c r="M168" s="50"/>
      <c r="N168" s="71"/>
      <c r="O168" s="21"/>
      <c r="P168" s="6"/>
      <c r="Q168" s="6"/>
      <c r="R168" s="6"/>
      <c r="S168" s="6"/>
      <c r="T168" s="6"/>
      <c r="U168" s="6"/>
    </row>
    <row r="169" spans="1:21" x14ac:dyDescent="0.2">
      <c r="A169" s="6"/>
      <c r="B169" s="13"/>
      <c r="C169" s="13"/>
      <c r="D169" s="22"/>
      <c r="E169" s="22"/>
      <c r="F169" s="13"/>
      <c r="G169" s="22"/>
      <c r="H169" s="5"/>
      <c r="I169" s="5"/>
      <c r="J169" s="53"/>
      <c r="K169" s="24"/>
      <c r="L169" s="24"/>
      <c r="M169" s="50"/>
      <c r="N169" s="71"/>
      <c r="O169" s="21"/>
      <c r="P169" s="6"/>
      <c r="Q169" s="6"/>
      <c r="R169" s="6"/>
      <c r="S169" s="6"/>
      <c r="T169" s="6"/>
      <c r="U169" s="6"/>
    </row>
    <row r="170" spans="1:21" x14ac:dyDescent="0.2">
      <c r="A170" s="6"/>
      <c r="B170" s="13"/>
      <c r="C170" s="13"/>
      <c r="D170" s="22"/>
      <c r="E170" s="22"/>
      <c r="F170" s="13"/>
      <c r="G170" s="22"/>
      <c r="H170" s="5"/>
      <c r="I170" s="5"/>
      <c r="J170" s="53"/>
      <c r="K170" s="24"/>
      <c r="L170" s="24"/>
      <c r="M170" s="50"/>
      <c r="N170" s="71"/>
      <c r="O170" s="21"/>
      <c r="P170" s="6"/>
      <c r="Q170" s="6"/>
      <c r="R170" s="6"/>
      <c r="S170" s="6"/>
      <c r="T170" s="6"/>
      <c r="U170" s="6"/>
    </row>
    <row r="171" spans="1:21" x14ac:dyDescent="0.2">
      <c r="A171" s="6"/>
      <c r="B171" s="13"/>
      <c r="C171" s="13"/>
      <c r="D171" s="22"/>
      <c r="E171" s="22"/>
      <c r="F171" s="13"/>
      <c r="G171" s="22"/>
      <c r="H171" s="5"/>
      <c r="I171" s="5"/>
      <c r="J171" s="53"/>
      <c r="K171" s="24"/>
      <c r="L171" s="24"/>
      <c r="M171" s="50"/>
      <c r="N171" s="71"/>
      <c r="O171" s="21"/>
      <c r="P171" s="6"/>
      <c r="Q171" s="6"/>
      <c r="R171" s="6"/>
      <c r="S171" s="6"/>
      <c r="T171" s="6"/>
      <c r="U171" s="6"/>
    </row>
    <row r="172" spans="1:21" x14ac:dyDescent="0.2">
      <c r="A172" s="6"/>
      <c r="B172" s="13"/>
      <c r="C172" s="13"/>
      <c r="D172" s="22"/>
      <c r="E172" s="22"/>
      <c r="F172" s="13"/>
      <c r="G172" s="22"/>
      <c r="H172" s="5"/>
      <c r="I172" s="5"/>
      <c r="J172" s="53"/>
      <c r="K172" s="24"/>
      <c r="L172" s="24"/>
      <c r="M172" s="50"/>
      <c r="N172" s="71"/>
      <c r="O172" s="21"/>
      <c r="P172" s="6"/>
      <c r="Q172" s="6"/>
      <c r="R172" s="6"/>
      <c r="S172" s="6"/>
      <c r="T172" s="6"/>
      <c r="U172" s="6"/>
    </row>
    <row r="173" spans="1:21" x14ac:dyDescent="0.2">
      <c r="A173" s="6"/>
      <c r="B173" s="13"/>
      <c r="C173" s="13"/>
      <c r="D173" s="22"/>
      <c r="E173" s="22"/>
      <c r="F173" s="13"/>
      <c r="G173" s="22"/>
      <c r="H173" s="5"/>
      <c r="I173" s="5"/>
      <c r="J173" s="53"/>
      <c r="K173" s="24"/>
      <c r="L173" s="24"/>
      <c r="M173" s="50"/>
      <c r="N173" s="71"/>
      <c r="O173" s="21"/>
      <c r="P173" s="6"/>
      <c r="Q173" s="6"/>
      <c r="R173" s="6"/>
      <c r="S173" s="6"/>
      <c r="T173" s="6"/>
      <c r="U173" s="6"/>
    </row>
    <row r="174" spans="1:21" x14ac:dyDescent="0.2">
      <c r="A174" s="6"/>
      <c r="B174" s="13"/>
      <c r="C174" s="13"/>
      <c r="D174" s="22"/>
      <c r="E174" s="22"/>
      <c r="F174" s="13"/>
      <c r="G174" s="22"/>
      <c r="H174" s="5"/>
      <c r="I174" s="5"/>
      <c r="J174" s="53"/>
      <c r="K174" s="24"/>
      <c r="L174" s="24"/>
      <c r="M174" s="50"/>
      <c r="N174" s="71"/>
      <c r="O174" s="21"/>
      <c r="P174" s="6"/>
      <c r="Q174" s="6"/>
      <c r="R174" s="6"/>
      <c r="S174" s="6"/>
      <c r="T174" s="6"/>
      <c r="U174" s="6"/>
    </row>
    <row r="175" spans="1:21" x14ac:dyDescent="0.2">
      <c r="A175" s="6"/>
      <c r="B175" s="13"/>
      <c r="C175" s="13"/>
      <c r="D175" s="22"/>
      <c r="E175" s="22"/>
      <c r="F175" s="13"/>
      <c r="G175" s="22"/>
      <c r="H175" s="5"/>
      <c r="I175" s="5"/>
      <c r="J175" s="53"/>
      <c r="K175" s="24"/>
      <c r="L175" s="24"/>
      <c r="M175" s="50"/>
      <c r="N175" s="71"/>
      <c r="O175" s="21"/>
      <c r="P175" s="6"/>
      <c r="Q175" s="6"/>
      <c r="R175" s="6"/>
      <c r="S175" s="6"/>
      <c r="T175" s="6"/>
      <c r="U175" s="6"/>
    </row>
    <row r="176" spans="1:21" x14ac:dyDescent="0.2">
      <c r="A176" s="6"/>
      <c r="B176" s="13"/>
      <c r="C176" s="13"/>
      <c r="D176" s="22"/>
      <c r="E176" s="22"/>
      <c r="F176" s="13"/>
      <c r="G176" s="22"/>
      <c r="H176" s="5"/>
      <c r="I176" s="5"/>
      <c r="J176" s="53"/>
      <c r="K176" s="24"/>
      <c r="L176" s="24"/>
      <c r="M176" s="50"/>
      <c r="N176" s="71"/>
      <c r="O176" s="21"/>
      <c r="P176" s="6"/>
      <c r="Q176" s="6"/>
      <c r="R176" s="6"/>
      <c r="S176" s="6"/>
      <c r="T176" s="6"/>
      <c r="U176" s="6"/>
    </row>
    <row r="177" spans="1:21" x14ac:dyDescent="0.2">
      <c r="A177" s="6"/>
      <c r="B177" s="13"/>
      <c r="C177" s="13"/>
      <c r="D177" s="22"/>
      <c r="E177" s="22"/>
      <c r="F177" s="13"/>
      <c r="G177" s="22"/>
      <c r="H177" s="5"/>
      <c r="I177" s="5"/>
      <c r="J177" s="53"/>
      <c r="K177" s="24"/>
      <c r="L177" s="24"/>
      <c r="M177" s="50"/>
      <c r="N177" s="71"/>
      <c r="O177" s="21"/>
      <c r="P177" s="6"/>
      <c r="Q177" s="6"/>
      <c r="R177" s="6"/>
      <c r="S177" s="6"/>
      <c r="T177" s="6"/>
      <c r="U177" s="6"/>
    </row>
    <row r="178" spans="1:21" x14ac:dyDescent="0.2">
      <c r="A178" s="6"/>
      <c r="B178" s="13"/>
      <c r="C178" s="13"/>
      <c r="D178" s="22"/>
      <c r="E178" s="22"/>
      <c r="F178" s="13"/>
      <c r="G178" s="22"/>
      <c r="H178" s="5"/>
      <c r="I178" s="5"/>
      <c r="J178" s="53"/>
      <c r="K178" s="24"/>
      <c r="L178" s="24"/>
      <c r="M178" s="50"/>
      <c r="N178" s="71"/>
      <c r="O178" s="21"/>
      <c r="P178" s="6"/>
      <c r="Q178" s="6"/>
      <c r="R178" s="6"/>
      <c r="S178" s="6"/>
      <c r="T178" s="6"/>
      <c r="U178" s="6"/>
    </row>
    <row r="179" spans="1:21" x14ac:dyDescent="0.2">
      <c r="A179" s="6"/>
      <c r="B179" s="13"/>
      <c r="C179" s="13"/>
      <c r="D179" s="22"/>
      <c r="E179" s="22"/>
      <c r="F179" s="13"/>
      <c r="G179" s="22"/>
      <c r="H179" s="5"/>
      <c r="I179" s="5"/>
      <c r="J179" s="53"/>
      <c r="K179" s="24"/>
      <c r="L179" s="24"/>
      <c r="M179" s="50"/>
      <c r="N179" s="71"/>
      <c r="O179" s="21"/>
      <c r="P179" s="6"/>
      <c r="Q179" s="6"/>
      <c r="R179" s="6"/>
      <c r="S179" s="6"/>
      <c r="T179" s="6"/>
      <c r="U179" s="6"/>
    </row>
    <row r="180" spans="1:21" x14ac:dyDescent="0.2">
      <c r="A180" s="6"/>
      <c r="B180" s="13"/>
      <c r="C180" s="13"/>
      <c r="D180" s="22"/>
      <c r="E180" s="22"/>
      <c r="F180" s="13"/>
      <c r="G180" s="22"/>
      <c r="H180" s="5"/>
      <c r="I180" s="5"/>
      <c r="J180" s="53"/>
      <c r="K180" s="24"/>
      <c r="L180" s="24"/>
      <c r="M180" s="50"/>
      <c r="N180" s="71"/>
      <c r="O180" s="21"/>
      <c r="P180" s="6"/>
      <c r="Q180" s="6"/>
      <c r="R180" s="6"/>
      <c r="S180" s="6"/>
      <c r="T180" s="6"/>
      <c r="U180" s="6"/>
    </row>
    <row r="181" spans="1:21" x14ac:dyDescent="0.2">
      <c r="A181" s="6"/>
      <c r="B181" s="13"/>
      <c r="C181" s="13"/>
      <c r="D181" s="22"/>
      <c r="E181" s="22"/>
      <c r="F181" s="13"/>
      <c r="G181" s="22"/>
      <c r="H181" s="5"/>
      <c r="I181" s="5"/>
      <c r="J181" s="53"/>
      <c r="K181" s="24"/>
      <c r="L181" s="24"/>
      <c r="M181" s="50"/>
      <c r="N181" s="71"/>
      <c r="O181" s="21"/>
      <c r="P181" s="6"/>
      <c r="Q181" s="6"/>
      <c r="R181" s="6"/>
      <c r="S181" s="6"/>
      <c r="T181" s="6"/>
      <c r="U181" s="6"/>
    </row>
    <row r="182" spans="1:21" x14ac:dyDescent="0.2">
      <c r="A182" s="6"/>
      <c r="B182" s="13"/>
      <c r="C182" s="13"/>
      <c r="D182" s="22"/>
      <c r="E182" s="22"/>
      <c r="F182" s="13"/>
      <c r="G182" s="22"/>
      <c r="H182" s="5"/>
      <c r="I182" s="5"/>
      <c r="J182" s="53"/>
      <c r="K182" s="24"/>
      <c r="L182" s="24"/>
      <c r="M182" s="50"/>
      <c r="N182" s="71"/>
      <c r="O182" s="21"/>
      <c r="P182" s="6"/>
      <c r="Q182" s="6"/>
      <c r="R182" s="6"/>
      <c r="S182" s="6"/>
      <c r="T182" s="6"/>
      <c r="U182" s="6"/>
    </row>
    <row r="183" spans="1:21" x14ac:dyDescent="0.2">
      <c r="A183" s="6"/>
      <c r="B183" s="13"/>
      <c r="C183" s="13"/>
      <c r="D183" s="22"/>
      <c r="E183" s="22"/>
      <c r="F183" s="13"/>
      <c r="G183" s="22"/>
      <c r="H183" s="5"/>
      <c r="I183" s="5"/>
      <c r="J183" s="53"/>
      <c r="K183" s="24"/>
      <c r="L183" s="24"/>
      <c r="M183" s="50"/>
      <c r="N183" s="71"/>
      <c r="O183" s="21"/>
      <c r="P183" s="6"/>
      <c r="Q183" s="6"/>
      <c r="R183" s="6"/>
      <c r="S183" s="6"/>
      <c r="T183" s="6"/>
      <c r="U183" s="6"/>
    </row>
    <row r="184" spans="1:21" x14ac:dyDescent="0.2">
      <c r="A184" s="6"/>
      <c r="B184" s="13"/>
      <c r="C184" s="13"/>
      <c r="D184" s="22"/>
      <c r="E184" s="22"/>
      <c r="F184" s="13"/>
      <c r="G184" s="22"/>
      <c r="H184" s="5"/>
      <c r="I184" s="5"/>
      <c r="J184" s="53"/>
      <c r="K184" s="24"/>
      <c r="L184" s="24"/>
      <c r="M184" s="50"/>
      <c r="N184" s="71"/>
      <c r="O184" s="21"/>
      <c r="P184" s="6"/>
      <c r="Q184" s="6"/>
      <c r="R184" s="6"/>
      <c r="S184" s="6"/>
      <c r="T184" s="6"/>
      <c r="U184" s="6"/>
    </row>
    <row r="185" spans="1:21" x14ac:dyDescent="0.2">
      <c r="A185" s="6"/>
      <c r="B185" s="13"/>
      <c r="C185" s="13"/>
      <c r="D185" s="22"/>
      <c r="E185" s="22"/>
      <c r="F185" s="13"/>
      <c r="G185" s="22"/>
      <c r="H185" s="5"/>
      <c r="I185" s="5"/>
      <c r="J185" s="53"/>
      <c r="K185" s="24"/>
      <c r="L185" s="24"/>
      <c r="M185" s="50"/>
      <c r="N185" s="71"/>
      <c r="O185" s="21"/>
      <c r="P185" s="6"/>
      <c r="Q185" s="6"/>
      <c r="R185" s="6"/>
      <c r="S185" s="6"/>
      <c r="T185" s="6"/>
      <c r="U185" s="6"/>
    </row>
    <row r="186" spans="1:21" x14ac:dyDescent="0.2">
      <c r="A186" s="6"/>
      <c r="B186" s="13"/>
      <c r="C186" s="13"/>
      <c r="D186" s="22"/>
      <c r="E186" s="22"/>
      <c r="F186" s="13"/>
      <c r="G186" s="22"/>
      <c r="H186" s="5"/>
      <c r="I186" s="5"/>
      <c r="J186" s="53"/>
      <c r="K186" s="24"/>
      <c r="L186" s="24"/>
      <c r="M186" s="50"/>
      <c r="N186" s="71"/>
      <c r="O186" s="21"/>
      <c r="P186" s="6"/>
      <c r="Q186" s="6"/>
      <c r="R186" s="6"/>
      <c r="S186" s="6"/>
      <c r="T186" s="6"/>
      <c r="U186" s="6"/>
    </row>
    <row r="187" spans="1:21" x14ac:dyDescent="0.2">
      <c r="A187" s="6"/>
      <c r="B187" s="13"/>
      <c r="C187" s="13"/>
      <c r="D187" s="22"/>
      <c r="E187" s="22"/>
      <c r="F187" s="13"/>
      <c r="G187" s="22"/>
      <c r="H187" s="5"/>
      <c r="I187" s="5"/>
      <c r="J187" s="53"/>
      <c r="K187" s="24"/>
      <c r="L187" s="24"/>
      <c r="M187" s="50"/>
      <c r="N187" s="71"/>
      <c r="O187" s="21"/>
      <c r="P187" s="6"/>
      <c r="Q187" s="6"/>
      <c r="R187" s="6"/>
      <c r="S187" s="6"/>
      <c r="T187" s="6"/>
      <c r="U187" s="6"/>
    </row>
    <row r="188" spans="1:21" x14ac:dyDescent="0.2">
      <c r="A188" s="6"/>
      <c r="B188" s="13"/>
      <c r="C188" s="13"/>
      <c r="D188" s="22"/>
      <c r="E188" s="22"/>
      <c r="F188" s="13"/>
      <c r="G188" s="22"/>
      <c r="H188" s="5"/>
      <c r="I188" s="5"/>
      <c r="J188" s="53"/>
      <c r="K188" s="24"/>
      <c r="L188" s="24"/>
      <c r="M188" s="50"/>
      <c r="N188" s="71"/>
      <c r="O188" s="21"/>
      <c r="P188" s="6"/>
      <c r="Q188" s="6"/>
      <c r="R188" s="6"/>
      <c r="S188" s="6"/>
      <c r="T188" s="6"/>
      <c r="U188" s="6"/>
    </row>
    <row r="189" spans="1:21" x14ac:dyDescent="0.2">
      <c r="A189" s="6"/>
      <c r="B189" s="13"/>
      <c r="C189" s="13"/>
      <c r="D189" s="22"/>
      <c r="E189" s="22"/>
      <c r="F189" s="13"/>
      <c r="G189" s="22"/>
      <c r="H189" s="5"/>
      <c r="I189" s="5"/>
      <c r="J189" s="53"/>
      <c r="K189" s="24"/>
      <c r="L189" s="24"/>
      <c r="M189" s="50"/>
      <c r="N189" s="71"/>
      <c r="O189" s="21"/>
      <c r="P189" s="6"/>
      <c r="Q189" s="6"/>
      <c r="R189" s="6"/>
      <c r="S189" s="6"/>
      <c r="T189" s="6"/>
      <c r="U189" s="6"/>
    </row>
    <row r="190" spans="1:21" x14ac:dyDescent="0.2">
      <c r="A190" s="6"/>
      <c r="B190" s="13"/>
      <c r="C190" s="13"/>
      <c r="D190" s="22"/>
      <c r="E190" s="22"/>
      <c r="F190" s="13"/>
      <c r="G190" s="22"/>
      <c r="H190" s="5"/>
      <c r="I190" s="5"/>
      <c r="J190" s="53"/>
      <c r="K190" s="24"/>
      <c r="L190" s="24"/>
      <c r="M190" s="50"/>
      <c r="N190" s="71"/>
      <c r="O190" s="21"/>
      <c r="P190" s="6"/>
      <c r="Q190" s="6"/>
      <c r="R190" s="6"/>
      <c r="S190" s="6"/>
      <c r="T190" s="6"/>
      <c r="U190" s="6"/>
    </row>
    <row r="191" spans="1:21" x14ac:dyDescent="0.2">
      <c r="A191" s="6"/>
      <c r="B191" s="13"/>
      <c r="C191" s="13"/>
      <c r="D191" s="22"/>
      <c r="E191" s="22"/>
      <c r="F191" s="13"/>
      <c r="G191" s="22"/>
      <c r="H191" s="5"/>
      <c r="I191" s="5"/>
      <c r="J191" s="53"/>
      <c r="K191" s="24"/>
      <c r="L191" s="24"/>
      <c r="M191" s="50"/>
      <c r="N191" s="71"/>
      <c r="O191" s="21"/>
      <c r="P191" s="6"/>
      <c r="Q191" s="6"/>
      <c r="R191" s="6"/>
      <c r="S191" s="6"/>
      <c r="T191" s="6"/>
      <c r="U191" s="6"/>
    </row>
    <row r="192" spans="1:21" x14ac:dyDescent="0.2">
      <c r="A192" s="6"/>
      <c r="B192" s="13"/>
      <c r="C192" s="13"/>
      <c r="D192" s="22"/>
      <c r="E192" s="22"/>
      <c r="F192" s="13"/>
      <c r="G192" s="22"/>
      <c r="H192" s="5"/>
      <c r="I192" s="5"/>
      <c r="J192" s="53"/>
      <c r="K192" s="24"/>
      <c r="L192" s="24"/>
      <c r="M192" s="50"/>
      <c r="N192" s="71"/>
      <c r="O192" s="21"/>
      <c r="P192" s="6"/>
      <c r="Q192" s="6"/>
      <c r="R192" s="6"/>
      <c r="S192" s="6"/>
      <c r="T192" s="6"/>
      <c r="U192" s="6"/>
    </row>
    <row r="193" spans="1:21" x14ac:dyDescent="0.2">
      <c r="A193" s="6"/>
      <c r="B193" s="13"/>
      <c r="C193" s="13"/>
      <c r="D193" s="22"/>
      <c r="E193" s="22"/>
      <c r="F193" s="13"/>
      <c r="G193" s="22"/>
      <c r="H193" s="5"/>
      <c r="I193" s="5"/>
      <c r="J193" s="53"/>
      <c r="K193" s="24"/>
      <c r="L193" s="24"/>
      <c r="M193" s="50"/>
      <c r="N193" s="71"/>
      <c r="O193" s="21"/>
      <c r="P193" s="6"/>
      <c r="Q193" s="6"/>
      <c r="R193" s="6"/>
      <c r="S193" s="6"/>
      <c r="T193" s="6"/>
      <c r="U193" s="6"/>
    </row>
    <row r="194" spans="1:21" x14ac:dyDescent="0.2">
      <c r="A194" s="6"/>
      <c r="B194" s="13"/>
      <c r="C194" s="13"/>
      <c r="D194" s="22"/>
      <c r="E194" s="22"/>
      <c r="F194" s="13"/>
      <c r="G194" s="22"/>
      <c r="H194" s="5"/>
      <c r="I194" s="5"/>
      <c r="J194" s="53"/>
      <c r="K194" s="24"/>
      <c r="L194" s="24"/>
      <c r="M194" s="50"/>
      <c r="N194" s="71"/>
      <c r="O194" s="21"/>
      <c r="P194" s="6"/>
      <c r="Q194" s="6"/>
      <c r="R194" s="6"/>
      <c r="S194" s="6"/>
      <c r="T194" s="6"/>
      <c r="U194" s="6"/>
    </row>
    <row r="195" spans="1:21" x14ac:dyDescent="0.2">
      <c r="A195" s="6"/>
      <c r="B195" s="13"/>
      <c r="C195" s="13"/>
      <c r="D195" s="22"/>
      <c r="E195" s="22"/>
      <c r="F195" s="13"/>
      <c r="G195" s="22"/>
      <c r="H195" s="5"/>
      <c r="I195" s="5"/>
      <c r="J195" s="53"/>
      <c r="K195" s="24"/>
      <c r="L195" s="24"/>
      <c r="M195" s="50"/>
      <c r="N195" s="71"/>
      <c r="O195" s="21"/>
      <c r="P195" s="6"/>
      <c r="Q195" s="6"/>
      <c r="R195" s="6"/>
      <c r="S195" s="6"/>
      <c r="T195" s="6"/>
      <c r="U195" s="6"/>
    </row>
    <row r="196" spans="1:21" x14ac:dyDescent="0.2">
      <c r="A196" s="6"/>
      <c r="B196" s="13"/>
      <c r="C196" s="13"/>
      <c r="D196" s="22"/>
      <c r="E196" s="22"/>
      <c r="F196" s="13"/>
      <c r="G196" s="22"/>
      <c r="H196" s="5"/>
      <c r="I196" s="5"/>
      <c r="J196" s="53"/>
      <c r="K196" s="24"/>
      <c r="L196" s="24"/>
      <c r="M196" s="50"/>
      <c r="N196" s="71"/>
      <c r="O196" s="21"/>
      <c r="P196" s="6"/>
      <c r="Q196" s="6"/>
      <c r="R196" s="6"/>
      <c r="S196" s="6"/>
      <c r="T196" s="6"/>
      <c r="U196" s="6"/>
    </row>
    <row r="197" spans="1:21" x14ac:dyDescent="0.2">
      <c r="A197" s="6"/>
      <c r="B197" s="13"/>
      <c r="C197" s="13"/>
      <c r="D197" s="22"/>
      <c r="E197" s="22"/>
      <c r="F197" s="13"/>
      <c r="G197" s="22"/>
      <c r="H197" s="5"/>
      <c r="I197" s="5"/>
      <c r="J197" s="53"/>
      <c r="K197" s="24"/>
      <c r="L197" s="24"/>
      <c r="M197" s="50"/>
      <c r="N197" s="71"/>
      <c r="O197" s="21"/>
      <c r="P197" s="6"/>
      <c r="Q197" s="6"/>
      <c r="R197" s="6"/>
      <c r="S197" s="6"/>
      <c r="T197" s="6"/>
      <c r="U197" s="6"/>
    </row>
    <row r="198" spans="1:21" x14ac:dyDescent="0.2">
      <c r="A198" s="6"/>
      <c r="B198" s="13"/>
      <c r="C198" s="13"/>
      <c r="D198" s="22"/>
      <c r="E198" s="22"/>
      <c r="F198" s="13"/>
      <c r="G198" s="22"/>
      <c r="H198" s="5"/>
      <c r="I198" s="5"/>
      <c r="J198" s="53"/>
      <c r="K198" s="24"/>
      <c r="L198" s="24"/>
      <c r="M198" s="50"/>
      <c r="N198" s="71"/>
      <c r="O198" s="21"/>
      <c r="P198" s="6"/>
      <c r="Q198" s="6"/>
      <c r="R198" s="6"/>
      <c r="S198" s="6"/>
      <c r="T198" s="6"/>
      <c r="U198" s="6"/>
    </row>
    <row r="199" spans="1:21" x14ac:dyDescent="0.2">
      <c r="A199" s="6"/>
      <c r="B199" s="13"/>
      <c r="C199" s="13"/>
      <c r="D199" s="22"/>
      <c r="E199" s="22"/>
      <c r="F199" s="13"/>
      <c r="G199" s="22"/>
      <c r="H199" s="5"/>
      <c r="I199" s="5"/>
      <c r="J199" s="53"/>
      <c r="K199" s="24"/>
      <c r="L199" s="24"/>
      <c r="M199" s="50"/>
      <c r="N199" s="71"/>
      <c r="O199" s="21"/>
      <c r="P199" s="6"/>
      <c r="Q199" s="6"/>
      <c r="R199" s="6"/>
      <c r="S199" s="6"/>
      <c r="T199" s="6"/>
      <c r="U199" s="6"/>
    </row>
    <row r="200" spans="1:21" x14ac:dyDescent="0.2">
      <c r="A200" s="6"/>
      <c r="B200" s="13"/>
      <c r="C200" s="13"/>
      <c r="D200" s="22"/>
      <c r="E200" s="22"/>
      <c r="F200" s="13"/>
      <c r="G200" s="22"/>
      <c r="H200" s="5"/>
      <c r="I200" s="5"/>
      <c r="J200" s="53"/>
      <c r="K200" s="24"/>
      <c r="L200" s="24"/>
      <c r="M200" s="50"/>
      <c r="N200" s="71"/>
      <c r="O200" s="21"/>
      <c r="P200" s="6"/>
      <c r="Q200" s="6"/>
      <c r="R200" s="6"/>
      <c r="S200" s="6"/>
      <c r="T200" s="6"/>
      <c r="U200" s="6"/>
    </row>
    <row r="201" spans="1:21" x14ac:dyDescent="0.2">
      <c r="A201" s="6"/>
      <c r="B201" s="13"/>
      <c r="C201" s="13"/>
      <c r="D201" s="22"/>
      <c r="E201" s="22"/>
      <c r="F201" s="13"/>
      <c r="G201" s="22"/>
      <c r="H201" s="5"/>
      <c r="I201" s="5"/>
      <c r="J201" s="53"/>
      <c r="K201" s="24"/>
      <c r="L201" s="24"/>
      <c r="M201" s="50"/>
      <c r="N201" s="71"/>
      <c r="O201" s="21"/>
      <c r="P201" s="6"/>
      <c r="Q201" s="6"/>
      <c r="R201" s="6"/>
      <c r="S201" s="6"/>
      <c r="T201" s="6"/>
      <c r="U201" s="6"/>
    </row>
    <row r="202" spans="1:21" x14ac:dyDescent="0.2">
      <c r="A202" s="6"/>
      <c r="B202" s="13"/>
      <c r="C202" s="13"/>
      <c r="D202" s="22"/>
      <c r="E202" s="22"/>
      <c r="F202" s="13"/>
      <c r="G202" s="22"/>
      <c r="H202" s="5"/>
      <c r="I202" s="5"/>
      <c r="J202" s="53"/>
      <c r="K202" s="24"/>
      <c r="L202" s="24"/>
      <c r="M202" s="50"/>
      <c r="N202" s="71"/>
      <c r="O202" s="21"/>
      <c r="P202" s="6"/>
      <c r="Q202" s="6"/>
      <c r="R202" s="6"/>
      <c r="S202" s="6"/>
      <c r="T202" s="6"/>
      <c r="U202" s="6"/>
    </row>
    <row r="203" spans="1:21" x14ac:dyDescent="0.2">
      <c r="A203" s="6"/>
      <c r="B203" s="13"/>
      <c r="C203" s="13"/>
      <c r="D203" s="22"/>
      <c r="E203" s="22"/>
      <c r="F203" s="13"/>
      <c r="G203" s="22"/>
      <c r="H203" s="5"/>
      <c r="I203" s="5"/>
      <c r="J203" s="53"/>
      <c r="K203" s="24"/>
      <c r="L203" s="24"/>
      <c r="M203" s="50"/>
      <c r="N203" s="71"/>
      <c r="O203" s="21"/>
      <c r="P203" s="6"/>
      <c r="Q203" s="6"/>
      <c r="R203" s="6"/>
      <c r="S203" s="6"/>
      <c r="T203" s="6"/>
      <c r="U203" s="6"/>
    </row>
    <row r="204" spans="1:21" x14ac:dyDescent="0.2">
      <c r="A204" s="6"/>
      <c r="B204" s="13"/>
      <c r="C204" s="13"/>
      <c r="D204" s="22"/>
      <c r="E204" s="22"/>
      <c r="F204" s="13"/>
      <c r="G204" s="22"/>
      <c r="H204" s="5"/>
      <c r="I204" s="5"/>
      <c r="J204" s="53"/>
      <c r="K204" s="24"/>
      <c r="L204" s="24"/>
      <c r="M204" s="50"/>
      <c r="N204" s="71"/>
      <c r="O204" s="21"/>
      <c r="P204" s="6"/>
      <c r="Q204" s="6"/>
      <c r="R204" s="6"/>
      <c r="S204" s="6"/>
      <c r="T204" s="6"/>
      <c r="U204" s="6"/>
    </row>
    <row r="205" spans="1:21" x14ac:dyDescent="0.2">
      <c r="A205" s="6"/>
      <c r="B205" s="13"/>
      <c r="C205" s="13"/>
      <c r="D205" s="22"/>
      <c r="E205" s="22"/>
      <c r="F205" s="13"/>
      <c r="G205" s="22"/>
      <c r="H205" s="5"/>
      <c r="I205" s="5"/>
      <c r="J205" s="53"/>
      <c r="K205" s="24"/>
      <c r="L205" s="24"/>
      <c r="M205" s="50"/>
      <c r="N205" s="71"/>
      <c r="O205" s="21"/>
      <c r="P205" s="6"/>
      <c r="Q205" s="6"/>
      <c r="R205" s="6"/>
      <c r="S205" s="6"/>
      <c r="T205" s="6"/>
      <c r="U205" s="6"/>
    </row>
    <row r="206" spans="1:21" x14ac:dyDescent="0.2">
      <c r="A206" s="6"/>
      <c r="B206" s="13"/>
      <c r="C206" s="13"/>
      <c r="D206" s="22"/>
      <c r="E206" s="22"/>
      <c r="F206" s="13"/>
      <c r="G206" s="22"/>
      <c r="H206" s="5"/>
      <c r="I206" s="5"/>
      <c r="J206" s="53"/>
      <c r="K206" s="24"/>
      <c r="L206" s="24"/>
      <c r="M206" s="50"/>
      <c r="N206" s="71"/>
      <c r="O206" s="21"/>
      <c r="P206" s="6"/>
      <c r="Q206" s="6"/>
      <c r="R206" s="6"/>
      <c r="S206" s="6"/>
      <c r="T206" s="6"/>
      <c r="U206" s="6"/>
    </row>
    <row r="207" spans="1:21" x14ac:dyDescent="0.2">
      <c r="A207" s="6"/>
      <c r="B207" s="13"/>
      <c r="C207" s="13"/>
      <c r="D207" s="22"/>
      <c r="E207" s="22"/>
      <c r="F207" s="13"/>
      <c r="G207" s="22"/>
      <c r="H207" s="5"/>
      <c r="I207" s="5"/>
      <c r="J207" s="53"/>
      <c r="K207" s="24"/>
      <c r="L207" s="24"/>
      <c r="M207" s="50"/>
      <c r="N207" s="71"/>
      <c r="O207" s="21"/>
      <c r="P207" s="6"/>
      <c r="Q207" s="6"/>
      <c r="R207" s="6"/>
      <c r="S207" s="6"/>
      <c r="T207" s="6"/>
      <c r="U207" s="6"/>
    </row>
    <row r="208" spans="1:21" x14ac:dyDescent="0.2">
      <c r="A208" s="6"/>
      <c r="B208" s="13"/>
      <c r="C208" s="13"/>
      <c r="D208" s="22"/>
      <c r="E208" s="22"/>
      <c r="F208" s="13"/>
      <c r="G208" s="22"/>
      <c r="H208" s="5"/>
      <c r="I208" s="5"/>
      <c r="J208" s="53"/>
      <c r="K208" s="24"/>
      <c r="L208" s="24"/>
      <c r="M208" s="50"/>
      <c r="N208" s="71"/>
      <c r="O208" s="21"/>
      <c r="P208" s="6"/>
      <c r="Q208" s="6"/>
      <c r="R208" s="6"/>
      <c r="S208" s="6"/>
      <c r="T208" s="6"/>
      <c r="U208" s="6"/>
    </row>
    <row r="209" spans="1:21" x14ac:dyDescent="0.2">
      <c r="A209" s="6"/>
      <c r="B209" s="13"/>
      <c r="C209" s="13"/>
      <c r="D209" s="22"/>
      <c r="E209" s="22"/>
      <c r="F209" s="13"/>
      <c r="G209" s="22"/>
      <c r="H209" s="5"/>
      <c r="I209" s="5"/>
      <c r="J209" s="53"/>
      <c r="K209" s="24"/>
      <c r="L209" s="24"/>
      <c r="M209" s="50"/>
      <c r="N209" s="71"/>
      <c r="O209" s="21"/>
      <c r="P209" s="6"/>
      <c r="Q209" s="6"/>
      <c r="R209" s="6"/>
      <c r="S209" s="6"/>
      <c r="T209" s="6"/>
      <c r="U209" s="6"/>
    </row>
    <row r="210" spans="1:21" x14ac:dyDescent="0.2">
      <c r="A210" s="6"/>
      <c r="B210" s="13"/>
      <c r="C210" s="13"/>
      <c r="D210" s="22"/>
      <c r="E210" s="22"/>
      <c r="F210" s="13"/>
      <c r="G210" s="22"/>
      <c r="H210" s="5"/>
      <c r="I210" s="5"/>
      <c r="J210" s="53"/>
      <c r="K210" s="24"/>
      <c r="L210" s="24"/>
      <c r="M210" s="50"/>
      <c r="N210" s="71"/>
      <c r="O210" s="21"/>
      <c r="P210" s="6"/>
      <c r="Q210" s="6"/>
      <c r="R210" s="6"/>
      <c r="S210" s="6"/>
      <c r="T210" s="6"/>
      <c r="U210" s="6"/>
    </row>
    <row r="211" spans="1:21" x14ac:dyDescent="0.2">
      <c r="A211" s="6"/>
      <c r="B211" s="13"/>
      <c r="C211" s="13"/>
      <c r="D211" s="22"/>
      <c r="E211" s="22"/>
      <c r="F211" s="13"/>
      <c r="G211" s="22"/>
      <c r="H211" s="5"/>
      <c r="I211" s="5"/>
      <c r="J211" s="53"/>
      <c r="K211" s="24"/>
      <c r="L211" s="24"/>
      <c r="M211" s="50"/>
      <c r="N211" s="71"/>
      <c r="O211" s="21"/>
      <c r="P211" s="6"/>
      <c r="Q211" s="6"/>
      <c r="R211" s="6"/>
      <c r="S211" s="6"/>
      <c r="T211" s="6"/>
      <c r="U211" s="6"/>
    </row>
    <row r="212" spans="1:21" x14ac:dyDescent="0.2">
      <c r="A212" s="6"/>
      <c r="B212" s="13"/>
      <c r="C212" s="13"/>
      <c r="D212" s="22"/>
      <c r="E212" s="22"/>
      <c r="F212" s="13"/>
      <c r="G212" s="22"/>
      <c r="H212" s="5"/>
      <c r="I212" s="5"/>
      <c r="J212" s="53"/>
      <c r="K212" s="24"/>
      <c r="L212" s="24"/>
      <c r="M212" s="50"/>
      <c r="N212" s="71"/>
      <c r="O212" s="21"/>
      <c r="P212" s="6"/>
      <c r="Q212" s="6"/>
      <c r="R212" s="6"/>
      <c r="S212" s="6"/>
      <c r="T212" s="6"/>
      <c r="U212" s="6"/>
    </row>
    <row r="213" spans="1:21" x14ac:dyDescent="0.2">
      <c r="A213" s="6"/>
      <c r="B213" s="13"/>
      <c r="C213" s="13"/>
      <c r="D213" s="22"/>
      <c r="E213" s="22"/>
      <c r="F213" s="13"/>
      <c r="G213" s="22"/>
      <c r="H213" s="5"/>
      <c r="I213" s="5"/>
      <c r="J213" s="53"/>
      <c r="K213" s="24"/>
      <c r="L213" s="24"/>
      <c r="M213" s="50"/>
      <c r="N213" s="71"/>
      <c r="O213" s="21"/>
      <c r="P213" s="6"/>
      <c r="Q213" s="6"/>
      <c r="R213" s="6"/>
      <c r="S213" s="6"/>
      <c r="T213" s="6"/>
      <c r="U213" s="6"/>
    </row>
    <row r="214" spans="1:21" x14ac:dyDescent="0.2">
      <c r="A214" s="6"/>
      <c r="B214" s="13"/>
      <c r="C214" s="13"/>
      <c r="D214" s="22"/>
      <c r="E214" s="22"/>
      <c r="F214" s="13"/>
      <c r="G214" s="22"/>
      <c r="H214" s="5"/>
      <c r="I214" s="5"/>
      <c r="J214" s="53"/>
      <c r="K214" s="24"/>
      <c r="L214" s="24"/>
      <c r="M214" s="50"/>
      <c r="N214" s="71"/>
      <c r="O214" s="21"/>
      <c r="P214" s="6"/>
      <c r="Q214" s="6"/>
      <c r="R214" s="6"/>
      <c r="S214" s="6"/>
      <c r="T214" s="6"/>
      <c r="U214" s="6"/>
    </row>
    <row r="215" spans="1:21" x14ac:dyDescent="0.2">
      <c r="A215" s="6"/>
      <c r="B215" s="13"/>
      <c r="C215" s="13"/>
      <c r="D215" s="22"/>
      <c r="E215" s="22"/>
      <c r="F215" s="13"/>
      <c r="G215" s="22"/>
      <c r="H215" s="5"/>
      <c r="I215" s="5"/>
      <c r="J215" s="53"/>
      <c r="K215" s="24"/>
      <c r="L215" s="24"/>
      <c r="M215" s="50"/>
      <c r="N215" s="71"/>
      <c r="O215" s="21"/>
      <c r="P215" s="6"/>
      <c r="Q215" s="6"/>
      <c r="R215" s="6"/>
      <c r="S215" s="6"/>
      <c r="T215" s="6"/>
      <c r="U215" s="6"/>
    </row>
    <row r="216" spans="1:21" x14ac:dyDescent="0.2">
      <c r="A216" s="6"/>
      <c r="B216" s="13"/>
      <c r="C216" s="13"/>
      <c r="D216" s="22"/>
      <c r="E216" s="22"/>
      <c r="F216" s="13"/>
      <c r="G216" s="22"/>
      <c r="H216" s="5"/>
      <c r="I216" s="5"/>
      <c r="J216" s="53"/>
      <c r="K216" s="24"/>
      <c r="L216" s="24"/>
      <c r="M216" s="50"/>
      <c r="N216" s="71"/>
      <c r="O216" s="21"/>
      <c r="P216" s="6"/>
      <c r="Q216" s="6"/>
      <c r="R216" s="6"/>
      <c r="S216" s="6"/>
      <c r="T216" s="6"/>
      <c r="U216" s="6"/>
    </row>
    <row r="217" spans="1:21" x14ac:dyDescent="0.2">
      <c r="A217" s="6"/>
      <c r="B217" s="13"/>
      <c r="C217" s="13"/>
      <c r="D217" s="22"/>
      <c r="E217" s="22"/>
      <c r="F217" s="13"/>
      <c r="G217" s="22"/>
      <c r="H217" s="5"/>
      <c r="I217" s="5"/>
      <c r="J217" s="53"/>
      <c r="K217" s="24"/>
      <c r="L217" s="24"/>
      <c r="M217" s="50"/>
      <c r="N217" s="71"/>
      <c r="O217" s="21"/>
      <c r="P217" s="6"/>
      <c r="Q217" s="6"/>
      <c r="R217" s="6"/>
      <c r="S217" s="6"/>
      <c r="T217" s="6"/>
      <c r="U217" s="6"/>
    </row>
    <row r="218" spans="1:21" x14ac:dyDescent="0.2">
      <c r="A218" s="6"/>
      <c r="B218" s="13"/>
      <c r="C218" s="13"/>
      <c r="D218" s="22"/>
      <c r="E218" s="22"/>
      <c r="F218" s="13"/>
      <c r="G218" s="22"/>
      <c r="H218" s="5"/>
      <c r="I218" s="5"/>
      <c r="J218" s="53"/>
      <c r="K218" s="24"/>
      <c r="L218" s="24"/>
      <c r="M218" s="50"/>
      <c r="N218" s="71"/>
      <c r="O218" s="21"/>
      <c r="P218" s="6"/>
      <c r="Q218" s="6"/>
      <c r="R218" s="6"/>
      <c r="S218" s="6"/>
      <c r="T218" s="6"/>
      <c r="U218" s="6"/>
    </row>
    <row r="219" spans="1:21" x14ac:dyDescent="0.2">
      <c r="A219" s="6"/>
      <c r="B219" s="13"/>
      <c r="C219" s="13"/>
      <c r="D219" s="22"/>
      <c r="E219" s="22"/>
      <c r="F219" s="13"/>
      <c r="G219" s="22"/>
      <c r="H219" s="5"/>
      <c r="I219" s="5"/>
      <c r="J219" s="53"/>
      <c r="K219" s="24"/>
      <c r="L219" s="24"/>
      <c r="M219" s="50"/>
      <c r="N219" s="71"/>
      <c r="O219" s="21"/>
      <c r="P219" s="6"/>
      <c r="Q219" s="6"/>
      <c r="R219" s="6"/>
      <c r="S219" s="6"/>
      <c r="T219" s="6"/>
      <c r="U219" s="6"/>
    </row>
    <row r="220" spans="1:21" x14ac:dyDescent="0.2">
      <c r="A220" s="6"/>
      <c r="B220" s="13"/>
      <c r="C220" s="13"/>
      <c r="D220" s="22"/>
      <c r="E220" s="22"/>
      <c r="F220" s="13"/>
      <c r="G220" s="22"/>
      <c r="H220" s="5"/>
      <c r="I220" s="5"/>
      <c r="J220" s="53"/>
      <c r="K220" s="24"/>
      <c r="L220" s="24"/>
      <c r="M220" s="50"/>
      <c r="N220" s="71"/>
      <c r="O220" s="21"/>
      <c r="P220" s="6"/>
      <c r="Q220" s="6"/>
      <c r="R220" s="6"/>
      <c r="S220" s="6"/>
      <c r="T220" s="6"/>
      <c r="U220" s="6"/>
    </row>
    <row r="221" spans="1:21" x14ac:dyDescent="0.2">
      <c r="A221" s="6"/>
      <c r="B221" s="13"/>
      <c r="C221" s="13"/>
      <c r="D221" s="22"/>
      <c r="E221" s="22"/>
      <c r="F221" s="13"/>
      <c r="G221" s="22"/>
      <c r="H221" s="5"/>
      <c r="I221" s="5"/>
      <c r="J221" s="53"/>
      <c r="K221" s="24"/>
      <c r="L221" s="24"/>
      <c r="M221" s="50"/>
      <c r="N221" s="71"/>
      <c r="O221" s="21"/>
      <c r="P221" s="6"/>
      <c r="Q221" s="6"/>
      <c r="R221" s="6"/>
      <c r="S221" s="6"/>
      <c r="T221" s="6"/>
      <c r="U221" s="6"/>
    </row>
    <row r="222" spans="1:21" x14ac:dyDescent="0.2">
      <c r="A222" s="6"/>
      <c r="B222" s="13"/>
      <c r="C222" s="13"/>
      <c r="D222" s="22"/>
      <c r="E222" s="22"/>
      <c r="F222" s="13"/>
      <c r="G222" s="22"/>
      <c r="H222" s="5"/>
      <c r="I222" s="5"/>
      <c r="J222" s="53"/>
      <c r="K222" s="24"/>
      <c r="L222" s="24"/>
      <c r="M222" s="50"/>
      <c r="N222" s="71"/>
      <c r="O222" s="21"/>
      <c r="P222" s="6"/>
      <c r="Q222" s="6"/>
      <c r="R222" s="6"/>
      <c r="S222" s="6"/>
      <c r="T222" s="6"/>
      <c r="U222" s="6"/>
    </row>
    <row r="223" spans="1:21" x14ac:dyDescent="0.2">
      <c r="A223" s="6"/>
      <c r="B223" s="13"/>
      <c r="C223" s="13"/>
      <c r="D223" s="22"/>
      <c r="E223" s="22"/>
      <c r="F223" s="13"/>
      <c r="G223" s="22"/>
      <c r="H223" s="5"/>
      <c r="I223" s="5"/>
      <c r="J223" s="53"/>
      <c r="K223" s="24"/>
      <c r="L223" s="24"/>
      <c r="M223" s="50"/>
      <c r="N223" s="71"/>
      <c r="O223" s="21"/>
      <c r="P223" s="6"/>
      <c r="Q223" s="6"/>
      <c r="R223" s="6"/>
      <c r="S223" s="6"/>
      <c r="T223" s="6"/>
      <c r="U223" s="6"/>
    </row>
    <row r="224" spans="1:21" x14ac:dyDescent="0.2">
      <c r="A224" s="6"/>
      <c r="B224" s="13"/>
      <c r="C224" s="13"/>
      <c r="D224" s="22"/>
      <c r="E224" s="22"/>
      <c r="F224" s="13"/>
      <c r="G224" s="22"/>
      <c r="H224" s="5"/>
      <c r="I224" s="5"/>
      <c r="J224" s="53"/>
      <c r="K224" s="24"/>
      <c r="L224" s="24"/>
      <c r="M224" s="50"/>
      <c r="N224" s="71"/>
      <c r="O224" s="21"/>
      <c r="P224" s="6"/>
      <c r="Q224" s="6"/>
      <c r="R224" s="6"/>
      <c r="S224" s="6"/>
      <c r="T224" s="6"/>
      <c r="U224" s="6"/>
    </row>
    <row r="225" spans="1:21" x14ac:dyDescent="0.2">
      <c r="A225" s="6"/>
      <c r="B225" s="13"/>
      <c r="C225" s="13"/>
      <c r="D225" s="22"/>
      <c r="E225" s="22"/>
      <c r="F225" s="13"/>
      <c r="G225" s="22"/>
      <c r="H225" s="5"/>
      <c r="I225" s="5"/>
      <c r="J225" s="53"/>
      <c r="K225" s="24"/>
      <c r="L225" s="24"/>
      <c r="M225" s="50"/>
      <c r="N225" s="71"/>
      <c r="O225" s="21"/>
      <c r="P225" s="6"/>
      <c r="Q225" s="6"/>
      <c r="R225" s="6"/>
      <c r="S225" s="6"/>
      <c r="T225" s="6"/>
      <c r="U225" s="6"/>
    </row>
    <row r="226" spans="1:21" x14ac:dyDescent="0.2">
      <c r="A226" s="6"/>
      <c r="B226" s="13"/>
      <c r="C226" s="13"/>
      <c r="D226" s="22"/>
      <c r="E226" s="22"/>
      <c r="F226" s="13"/>
      <c r="G226" s="22"/>
      <c r="H226" s="5"/>
      <c r="I226" s="5"/>
      <c r="J226" s="53"/>
      <c r="K226" s="24"/>
      <c r="L226" s="24"/>
      <c r="M226" s="50"/>
      <c r="N226" s="71"/>
      <c r="O226" s="21"/>
      <c r="P226" s="6"/>
      <c r="Q226" s="6"/>
      <c r="R226" s="6"/>
      <c r="S226" s="6"/>
      <c r="T226" s="6"/>
      <c r="U226" s="6"/>
    </row>
    <row r="227" spans="1:21" x14ac:dyDescent="0.2">
      <c r="A227" s="6"/>
      <c r="B227" s="13"/>
      <c r="C227" s="13"/>
      <c r="D227" s="22"/>
      <c r="E227" s="22"/>
      <c r="F227" s="13"/>
      <c r="G227" s="22"/>
      <c r="H227" s="5"/>
      <c r="I227" s="5"/>
      <c r="J227" s="53"/>
      <c r="K227" s="24"/>
      <c r="L227" s="24"/>
      <c r="M227" s="50"/>
      <c r="N227" s="71"/>
      <c r="O227" s="21"/>
      <c r="P227" s="6"/>
      <c r="Q227" s="6"/>
      <c r="R227" s="6"/>
      <c r="S227" s="6"/>
      <c r="T227" s="6"/>
      <c r="U227" s="6"/>
    </row>
    <row r="228" spans="1:21" x14ac:dyDescent="0.2">
      <c r="A228" s="6"/>
      <c r="B228" s="13"/>
      <c r="C228" s="13"/>
      <c r="D228" s="22"/>
      <c r="E228" s="22"/>
      <c r="F228" s="13"/>
      <c r="G228" s="22"/>
      <c r="H228" s="5"/>
      <c r="I228" s="5"/>
      <c r="J228" s="53"/>
      <c r="K228" s="24"/>
      <c r="L228" s="24"/>
      <c r="M228" s="50"/>
      <c r="N228" s="71"/>
      <c r="O228" s="21"/>
      <c r="P228" s="6"/>
      <c r="Q228" s="6"/>
      <c r="R228" s="6"/>
      <c r="S228" s="6"/>
      <c r="T228" s="6"/>
      <c r="U228" s="6"/>
    </row>
    <row r="229" spans="1:21" x14ac:dyDescent="0.2">
      <c r="A229" s="6"/>
      <c r="B229" s="13"/>
      <c r="C229" s="13"/>
      <c r="D229" s="22"/>
      <c r="E229" s="22"/>
      <c r="F229" s="13"/>
      <c r="G229" s="22"/>
      <c r="H229" s="5"/>
      <c r="I229" s="5"/>
      <c r="J229" s="53"/>
      <c r="K229" s="24"/>
      <c r="L229" s="24"/>
      <c r="M229" s="50"/>
      <c r="N229" s="71"/>
      <c r="O229" s="21"/>
      <c r="P229" s="6"/>
      <c r="Q229" s="6"/>
      <c r="R229" s="6"/>
      <c r="S229" s="6"/>
      <c r="T229" s="6"/>
      <c r="U229" s="6"/>
    </row>
    <row r="230" spans="1:21" x14ac:dyDescent="0.2">
      <c r="A230" s="6"/>
      <c r="B230" s="13"/>
      <c r="C230" s="13"/>
      <c r="D230" s="22"/>
      <c r="E230" s="22"/>
      <c r="F230" s="13"/>
      <c r="G230" s="22"/>
      <c r="H230" s="5"/>
      <c r="I230" s="5"/>
      <c r="J230" s="53"/>
      <c r="K230" s="24"/>
      <c r="L230" s="24"/>
      <c r="M230" s="50"/>
      <c r="N230" s="71"/>
      <c r="O230" s="21"/>
      <c r="P230" s="6"/>
      <c r="Q230" s="6"/>
      <c r="R230" s="6"/>
      <c r="S230" s="6"/>
      <c r="T230" s="6"/>
      <c r="U230" s="6"/>
    </row>
    <row r="231" spans="1:21" x14ac:dyDescent="0.2">
      <c r="A231" s="6"/>
      <c r="B231" s="13"/>
      <c r="C231" s="13"/>
      <c r="D231" s="22"/>
      <c r="E231" s="22"/>
      <c r="F231" s="13"/>
      <c r="G231" s="22"/>
      <c r="H231" s="5"/>
      <c r="I231" s="5"/>
      <c r="J231" s="53"/>
      <c r="K231" s="24"/>
      <c r="L231" s="24"/>
      <c r="M231" s="50"/>
      <c r="N231" s="71"/>
      <c r="O231" s="21"/>
      <c r="P231" s="6"/>
      <c r="Q231" s="6"/>
      <c r="R231" s="6"/>
      <c r="S231" s="6"/>
      <c r="T231" s="6"/>
      <c r="U231" s="6"/>
    </row>
    <row r="232" spans="1:21" x14ac:dyDescent="0.2">
      <c r="A232" s="6"/>
      <c r="B232" s="13"/>
      <c r="C232" s="13"/>
      <c r="D232" s="22"/>
      <c r="E232" s="22"/>
      <c r="F232" s="13"/>
      <c r="G232" s="22"/>
      <c r="H232" s="5"/>
      <c r="I232" s="5"/>
      <c r="J232" s="53"/>
      <c r="K232" s="24"/>
      <c r="L232" s="24"/>
      <c r="M232" s="50"/>
      <c r="N232" s="71"/>
      <c r="O232" s="21"/>
      <c r="P232" s="6"/>
      <c r="Q232" s="6"/>
      <c r="R232" s="6"/>
      <c r="S232" s="6"/>
      <c r="T232" s="6"/>
      <c r="U232" s="6"/>
    </row>
    <row r="233" spans="1:21" x14ac:dyDescent="0.2">
      <c r="A233" s="6"/>
      <c r="B233" s="13"/>
      <c r="C233" s="13"/>
      <c r="D233" s="22"/>
      <c r="E233" s="22"/>
      <c r="F233" s="13"/>
      <c r="G233" s="22"/>
      <c r="H233" s="5"/>
      <c r="I233" s="5"/>
      <c r="J233" s="53"/>
      <c r="K233" s="24"/>
      <c r="L233" s="24"/>
      <c r="M233" s="50"/>
      <c r="N233" s="71"/>
      <c r="O233" s="21"/>
      <c r="P233" s="6"/>
      <c r="Q233" s="6"/>
      <c r="R233" s="6"/>
      <c r="S233" s="6"/>
      <c r="T233" s="6"/>
      <c r="U233" s="6"/>
    </row>
    <row r="234" spans="1:21" x14ac:dyDescent="0.2">
      <c r="A234" s="6"/>
      <c r="B234" s="13"/>
      <c r="C234" s="13"/>
      <c r="D234" s="22"/>
      <c r="E234" s="22"/>
      <c r="F234" s="13"/>
      <c r="G234" s="22"/>
      <c r="H234" s="5"/>
      <c r="I234" s="5"/>
      <c r="J234" s="53"/>
      <c r="K234" s="24"/>
      <c r="L234" s="24"/>
      <c r="M234" s="50"/>
      <c r="N234" s="71"/>
      <c r="O234" s="21"/>
      <c r="P234" s="6"/>
      <c r="Q234" s="6"/>
      <c r="R234" s="6"/>
      <c r="S234" s="6"/>
      <c r="T234" s="6"/>
      <c r="U234" s="6"/>
    </row>
    <row r="235" spans="1:21" x14ac:dyDescent="0.2">
      <c r="A235" s="6"/>
      <c r="B235" s="13"/>
      <c r="C235" s="13"/>
      <c r="D235" s="22"/>
      <c r="E235" s="22"/>
      <c r="F235" s="13"/>
      <c r="G235" s="22"/>
      <c r="H235" s="5"/>
      <c r="I235" s="5"/>
      <c r="J235" s="53"/>
      <c r="K235" s="24"/>
      <c r="L235" s="24"/>
      <c r="M235" s="50"/>
      <c r="N235" s="71"/>
      <c r="O235" s="21"/>
      <c r="P235" s="6"/>
      <c r="Q235" s="6"/>
      <c r="R235" s="6"/>
      <c r="S235" s="6"/>
      <c r="T235" s="6"/>
      <c r="U235" s="6"/>
    </row>
    <row r="236" spans="1:21" x14ac:dyDescent="0.2">
      <c r="A236" s="6"/>
      <c r="B236" s="13"/>
      <c r="C236" s="13"/>
      <c r="D236" s="22"/>
      <c r="E236" s="22"/>
      <c r="F236" s="13"/>
      <c r="G236" s="22"/>
      <c r="H236" s="5"/>
      <c r="I236" s="5"/>
      <c r="J236" s="53"/>
      <c r="K236" s="24"/>
      <c r="L236" s="24"/>
      <c r="M236" s="50"/>
      <c r="N236" s="71"/>
      <c r="O236" s="21"/>
      <c r="P236" s="6"/>
      <c r="Q236" s="6"/>
      <c r="R236" s="6"/>
      <c r="S236" s="6"/>
      <c r="T236" s="6"/>
      <c r="U236" s="6"/>
    </row>
    <row r="237" spans="1:21" x14ac:dyDescent="0.2">
      <c r="A237" s="6"/>
      <c r="B237" s="13"/>
      <c r="C237" s="13"/>
      <c r="D237" s="22"/>
      <c r="E237" s="22"/>
      <c r="F237" s="13"/>
      <c r="G237" s="22"/>
      <c r="H237" s="5"/>
      <c r="I237" s="5"/>
      <c r="J237" s="53"/>
      <c r="K237" s="24"/>
      <c r="L237" s="24"/>
      <c r="M237" s="50"/>
      <c r="N237" s="71"/>
      <c r="O237" s="21"/>
      <c r="P237" s="6"/>
      <c r="Q237" s="6"/>
      <c r="R237" s="6"/>
      <c r="S237" s="6"/>
      <c r="T237" s="6"/>
      <c r="U237" s="6"/>
    </row>
    <row r="238" spans="1:21" x14ac:dyDescent="0.2">
      <c r="A238" s="6"/>
      <c r="B238" s="13"/>
      <c r="C238" s="13"/>
      <c r="D238" s="22"/>
      <c r="E238" s="22"/>
      <c r="F238" s="13"/>
      <c r="G238" s="22"/>
      <c r="H238" s="5"/>
      <c r="I238" s="5"/>
      <c r="J238" s="53"/>
      <c r="K238" s="24"/>
      <c r="L238" s="24"/>
      <c r="M238" s="50"/>
      <c r="N238" s="71"/>
      <c r="O238" s="21"/>
      <c r="P238" s="6"/>
      <c r="Q238" s="6"/>
      <c r="R238" s="6"/>
      <c r="S238" s="6"/>
      <c r="T238" s="6"/>
      <c r="U238" s="6"/>
    </row>
    <row r="239" spans="1:21" x14ac:dyDescent="0.2">
      <c r="A239" s="6"/>
      <c r="B239" s="13"/>
      <c r="C239" s="13"/>
      <c r="D239" s="22"/>
      <c r="E239" s="22"/>
      <c r="F239" s="13"/>
      <c r="G239" s="22"/>
      <c r="H239" s="5"/>
      <c r="I239" s="5"/>
      <c r="J239" s="53"/>
      <c r="K239" s="24"/>
      <c r="L239" s="24"/>
      <c r="M239" s="50"/>
      <c r="N239" s="71"/>
      <c r="O239" s="21"/>
      <c r="P239" s="6"/>
      <c r="Q239" s="6"/>
      <c r="R239" s="6"/>
      <c r="S239" s="6"/>
      <c r="T239" s="6"/>
      <c r="U239" s="6"/>
    </row>
    <row r="240" spans="1:21" x14ac:dyDescent="0.2">
      <c r="A240" s="6"/>
      <c r="B240" s="13"/>
      <c r="C240" s="13"/>
      <c r="D240" s="22"/>
      <c r="E240" s="22"/>
      <c r="F240" s="13"/>
      <c r="G240" s="22"/>
      <c r="H240" s="5"/>
      <c r="I240" s="5"/>
      <c r="J240" s="53"/>
      <c r="K240" s="24"/>
      <c r="L240" s="24"/>
      <c r="M240" s="50"/>
      <c r="N240" s="71"/>
      <c r="O240" s="21"/>
      <c r="P240" s="6"/>
      <c r="Q240" s="6"/>
      <c r="R240" s="6"/>
      <c r="S240" s="6"/>
      <c r="T240" s="6"/>
      <c r="U240" s="6"/>
    </row>
    <row r="241" spans="1:21" x14ac:dyDescent="0.2">
      <c r="A241" s="6"/>
      <c r="B241" s="13"/>
      <c r="C241" s="13"/>
      <c r="D241" s="22"/>
      <c r="E241" s="22"/>
      <c r="F241" s="13"/>
      <c r="G241" s="22"/>
      <c r="H241" s="5"/>
      <c r="I241" s="5"/>
      <c r="J241" s="53"/>
      <c r="K241" s="24"/>
      <c r="L241" s="24"/>
      <c r="M241" s="50"/>
      <c r="N241" s="71"/>
      <c r="O241" s="21"/>
      <c r="P241" s="6"/>
      <c r="Q241" s="6"/>
      <c r="R241" s="6"/>
      <c r="S241" s="6"/>
      <c r="T241" s="6"/>
      <c r="U241" s="6"/>
    </row>
    <row r="242" spans="1:21" x14ac:dyDescent="0.2">
      <c r="A242" s="6"/>
      <c r="B242" s="13"/>
      <c r="C242" s="13"/>
      <c r="D242" s="22"/>
      <c r="E242" s="22"/>
      <c r="F242" s="13"/>
      <c r="G242" s="22"/>
      <c r="H242" s="5"/>
      <c r="I242" s="5"/>
      <c r="J242" s="53"/>
      <c r="K242" s="24"/>
      <c r="L242" s="24"/>
      <c r="M242" s="50"/>
      <c r="N242" s="71"/>
      <c r="O242" s="21"/>
      <c r="P242" s="6"/>
      <c r="Q242" s="6"/>
      <c r="R242" s="6"/>
      <c r="S242" s="6"/>
      <c r="T242" s="6"/>
      <c r="U242" s="6"/>
    </row>
    <row r="243" spans="1:21" x14ac:dyDescent="0.2">
      <c r="A243" s="6"/>
      <c r="B243" s="13"/>
      <c r="C243" s="13"/>
      <c r="D243" s="22"/>
      <c r="E243" s="22"/>
      <c r="F243" s="13"/>
      <c r="G243" s="22"/>
      <c r="H243" s="5"/>
      <c r="I243" s="5"/>
      <c r="J243" s="53"/>
      <c r="K243" s="24"/>
      <c r="L243" s="24"/>
      <c r="M243" s="50"/>
      <c r="N243" s="71"/>
      <c r="O243" s="21"/>
      <c r="P243" s="6"/>
      <c r="Q243" s="6"/>
      <c r="R243" s="6"/>
      <c r="S243" s="6"/>
      <c r="T243" s="6"/>
      <c r="U243" s="6"/>
    </row>
    <row r="244" spans="1:21" x14ac:dyDescent="0.2">
      <c r="A244" s="6"/>
      <c r="B244" s="13"/>
      <c r="C244" s="13"/>
      <c r="D244" s="22"/>
      <c r="E244" s="22"/>
      <c r="F244" s="13"/>
      <c r="G244" s="22"/>
      <c r="H244" s="5"/>
      <c r="I244" s="5"/>
      <c r="J244" s="53"/>
      <c r="K244" s="24"/>
      <c r="L244" s="24"/>
      <c r="M244" s="50"/>
      <c r="N244" s="71"/>
      <c r="O244" s="21"/>
      <c r="P244" s="6"/>
      <c r="Q244" s="6"/>
      <c r="R244" s="6"/>
      <c r="S244" s="6"/>
      <c r="T244" s="6"/>
      <c r="U244" s="6"/>
    </row>
    <row r="245" spans="1:21" x14ac:dyDescent="0.2">
      <c r="A245" s="6"/>
      <c r="B245" s="13"/>
      <c r="C245" s="13"/>
      <c r="D245" s="22"/>
      <c r="E245" s="22"/>
      <c r="F245" s="13"/>
      <c r="G245" s="22"/>
      <c r="H245" s="5"/>
      <c r="I245" s="5"/>
      <c r="J245" s="53"/>
      <c r="K245" s="24"/>
      <c r="L245" s="24"/>
      <c r="M245" s="50"/>
      <c r="N245" s="71"/>
      <c r="O245" s="21"/>
      <c r="P245" s="6"/>
      <c r="Q245" s="6"/>
      <c r="R245" s="6"/>
      <c r="S245" s="6"/>
      <c r="T245" s="6"/>
      <c r="U245" s="6"/>
    </row>
    <row r="246" spans="1:21" x14ac:dyDescent="0.2">
      <c r="A246" s="6"/>
      <c r="B246" s="13"/>
      <c r="C246" s="13"/>
      <c r="D246" s="22"/>
      <c r="E246" s="22"/>
      <c r="F246" s="13"/>
      <c r="G246" s="22"/>
      <c r="H246" s="5"/>
      <c r="I246" s="5"/>
      <c r="J246" s="53"/>
      <c r="K246" s="24"/>
      <c r="L246" s="24"/>
      <c r="M246" s="50"/>
      <c r="N246" s="71"/>
      <c r="O246" s="21"/>
      <c r="P246" s="6"/>
      <c r="Q246" s="6"/>
      <c r="R246" s="6"/>
      <c r="S246" s="6"/>
      <c r="T246" s="6"/>
      <c r="U246" s="6"/>
    </row>
    <row r="247" spans="1:21" x14ac:dyDescent="0.2">
      <c r="A247" s="6"/>
      <c r="B247" s="13"/>
      <c r="C247" s="13"/>
      <c r="D247" s="22"/>
      <c r="E247" s="22"/>
      <c r="F247" s="13"/>
      <c r="G247" s="22"/>
      <c r="H247" s="5"/>
      <c r="I247" s="5"/>
      <c r="J247" s="53"/>
      <c r="K247" s="24"/>
      <c r="L247" s="24"/>
      <c r="M247" s="50"/>
      <c r="N247" s="71"/>
      <c r="O247" s="21"/>
      <c r="P247" s="6"/>
      <c r="Q247" s="6"/>
      <c r="R247" s="6"/>
      <c r="S247" s="6"/>
      <c r="T247" s="6"/>
      <c r="U247" s="6"/>
    </row>
    <row r="248" spans="1:21" x14ac:dyDescent="0.2">
      <c r="A248" s="6"/>
      <c r="B248" s="13"/>
      <c r="C248" s="13"/>
      <c r="D248" s="22"/>
      <c r="E248" s="22"/>
      <c r="F248" s="13"/>
      <c r="G248" s="22"/>
      <c r="H248" s="5"/>
      <c r="I248" s="5"/>
      <c r="J248" s="53"/>
      <c r="K248" s="24"/>
      <c r="L248" s="24"/>
      <c r="M248" s="50"/>
      <c r="N248" s="71"/>
      <c r="O248" s="21"/>
      <c r="P248" s="6"/>
      <c r="Q248" s="6"/>
      <c r="R248" s="6"/>
      <c r="S248" s="6"/>
      <c r="T248" s="6"/>
      <c r="U248" s="6"/>
    </row>
    <row r="249" spans="1:21" x14ac:dyDescent="0.2">
      <c r="A249" s="6"/>
      <c r="B249" s="13"/>
      <c r="C249" s="13"/>
      <c r="D249" s="22"/>
      <c r="E249" s="22"/>
      <c r="F249" s="13"/>
      <c r="G249" s="22"/>
      <c r="H249" s="5"/>
      <c r="I249" s="5"/>
      <c r="J249" s="53"/>
      <c r="K249" s="24"/>
      <c r="L249" s="24"/>
      <c r="M249" s="50"/>
      <c r="N249" s="71"/>
      <c r="O249" s="21"/>
      <c r="P249" s="6"/>
      <c r="Q249" s="6"/>
      <c r="R249" s="6"/>
      <c r="S249" s="6"/>
      <c r="T249" s="6"/>
      <c r="U249" s="6"/>
    </row>
    <row r="250" spans="1:21" x14ac:dyDescent="0.2">
      <c r="A250" s="6"/>
      <c r="B250" s="13"/>
      <c r="C250" s="13"/>
      <c r="D250" s="22"/>
      <c r="E250" s="22"/>
      <c r="F250" s="13"/>
      <c r="G250" s="22"/>
      <c r="H250" s="5"/>
      <c r="I250" s="5"/>
      <c r="J250" s="53"/>
      <c r="K250" s="24"/>
      <c r="L250" s="24"/>
      <c r="M250" s="50"/>
      <c r="N250" s="71"/>
      <c r="O250" s="21"/>
      <c r="P250" s="6"/>
      <c r="Q250" s="6"/>
      <c r="R250" s="6"/>
      <c r="S250" s="6"/>
      <c r="T250" s="6"/>
      <c r="U250" s="6"/>
    </row>
    <row r="251" spans="1:21" x14ac:dyDescent="0.2">
      <c r="A251" s="6"/>
      <c r="B251" s="13"/>
      <c r="C251" s="13"/>
      <c r="D251" s="22"/>
      <c r="E251" s="22"/>
      <c r="F251" s="13"/>
      <c r="G251" s="22"/>
      <c r="H251" s="5"/>
      <c r="I251" s="5"/>
      <c r="J251" s="53"/>
      <c r="K251" s="24"/>
      <c r="L251" s="24"/>
      <c r="M251" s="50"/>
      <c r="N251" s="71"/>
      <c r="O251" s="21"/>
      <c r="P251" s="6"/>
      <c r="Q251" s="6"/>
      <c r="R251" s="6"/>
      <c r="S251" s="6"/>
      <c r="T251" s="6"/>
      <c r="U251" s="6"/>
    </row>
    <row r="252" spans="1:21" x14ac:dyDescent="0.2">
      <c r="A252" s="6"/>
      <c r="B252" s="13"/>
      <c r="C252" s="13"/>
      <c r="D252" s="22"/>
      <c r="E252" s="22"/>
      <c r="F252" s="13"/>
      <c r="G252" s="22"/>
      <c r="H252" s="5"/>
      <c r="I252" s="5"/>
      <c r="J252" s="53"/>
      <c r="K252" s="24"/>
      <c r="L252" s="24"/>
      <c r="M252" s="50"/>
      <c r="N252" s="71"/>
      <c r="O252" s="21"/>
      <c r="P252" s="6"/>
      <c r="Q252" s="6"/>
      <c r="R252" s="6"/>
      <c r="S252" s="6"/>
      <c r="T252" s="6"/>
      <c r="U252" s="6"/>
    </row>
    <row r="253" spans="1:21" x14ac:dyDescent="0.2">
      <c r="A253" s="6"/>
      <c r="B253" s="13"/>
      <c r="C253" s="13"/>
      <c r="D253" s="22"/>
      <c r="E253" s="22"/>
      <c r="F253" s="13"/>
      <c r="G253" s="22"/>
      <c r="H253" s="5"/>
      <c r="I253" s="5"/>
      <c r="J253" s="53"/>
      <c r="K253" s="24"/>
      <c r="L253" s="24"/>
      <c r="M253" s="50"/>
      <c r="N253" s="71"/>
      <c r="O253" s="21"/>
      <c r="P253" s="6"/>
      <c r="Q253" s="6"/>
      <c r="R253" s="6"/>
      <c r="S253" s="6"/>
      <c r="T253" s="6"/>
      <c r="U253" s="6"/>
    </row>
    <row r="254" spans="1:21" x14ac:dyDescent="0.2">
      <c r="A254" s="6"/>
      <c r="B254" s="13"/>
      <c r="C254" s="13"/>
      <c r="D254" s="22"/>
      <c r="E254" s="22"/>
      <c r="F254" s="13"/>
      <c r="G254" s="22"/>
      <c r="H254" s="5"/>
      <c r="I254" s="5"/>
      <c r="J254" s="53"/>
      <c r="K254" s="24"/>
      <c r="L254" s="24"/>
      <c r="M254" s="50"/>
      <c r="N254" s="71"/>
      <c r="O254" s="21"/>
      <c r="P254" s="6"/>
      <c r="Q254" s="6"/>
      <c r="R254" s="6"/>
      <c r="S254" s="6"/>
      <c r="T254" s="6"/>
      <c r="U254" s="6"/>
    </row>
    <row r="255" spans="1:21" x14ac:dyDescent="0.2">
      <c r="A255" s="6"/>
      <c r="B255" s="13"/>
      <c r="C255" s="13"/>
      <c r="D255" s="22"/>
      <c r="E255" s="22"/>
      <c r="F255" s="13"/>
      <c r="G255" s="22"/>
      <c r="H255" s="5"/>
      <c r="I255" s="5"/>
      <c r="J255" s="53"/>
      <c r="K255" s="24"/>
      <c r="L255" s="24"/>
      <c r="M255" s="50"/>
      <c r="N255" s="71"/>
      <c r="O255" s="21"/>
      <c r="P255" s="6"/>
      <c r="Q255" s="6"/>
      <c r="R255" s="6"/>
      <c r="S255" s="6"/>
      <c r="T255" s="6"/>
      <c r="U255" s="6"/>
    </row>
    <row r="256" spans="1:21" x14ac:dyDescent="0.2">
      <c r="A256" s="6"/>
      <c r="B256" s="13"/>
      <c r="C256" s="13"/>
      <c r="D256" s="22"/>
      <c r="E256" s="22"/>
      <c r="F256" s="13"/>
      <c r="G256" s="22"/>
      <c r="H256" s="5"/>
      <c r="I256" s="5"/>
      <c r="J256" s="53"/>
      <c r="K256" s="24"/>
      <c r="L256" s="24"/>
      <c r="M256" s="50"/>
      <c r="N256" s="71"/>
      <c r="O256" s="21"/>
      <c r="P256" s="6"/>
      <c r="Q256" s="6"/>
      <c r="R256" s="6"/>
      <c r="S256" s="6"/>
      <c r="T256" s="6"/>
      <c r="U256" s="6"/>
    </row>
    <row r="257" spans="1:21" x14ac:dyDescent="0.2">
      <c r="A257" s="6"/>
      <c r="B257" s="13"/>
      <c r="C257" s="13"/>
      <c r="D257" s="22"/>
      <c r="E257" s="22"/>
      <c r="F257" s="13"/>
      <c r="G257" s="22"/>
      <c r="H257" s="5"/>
      <c r="I257" s="5"/>
      <c r="J257" s="53"/>
      <c r="K257" s="24"/>
      <c r="L257" s="24"/>
      <c r="M257" s="50"/>
      <c r="N257" s="71"/>
      <c r="O257" s="21"/>
      <c r="P257" s="6"/>
      <c r="Q257" s="6"/>
      <c r="R257" s="6"/>
      <c r="S257" s="6"/>
      <c r="T257" s="6"/>
      <c r="U257" s="6"/>
    </row>
    <row r="258" spans="1:21" x14ac:dyDescent="0.2">
      <c r="A258" s="6"/>
      <c r="B258" s="13"/>
      <c r="C258" s="13"/>
      <c r="D258" s="22"/>
      <c r="E258" s="22"/>
      <c r="F258" s="13"/>
      <c r="G258" s="22"/>
      <c r="H258" s="5"/>
      <c r="I258" s="5"/>
      <c r="J258" s="53"/>
      <c r="K258" s="24"/>
      <c r="L258" s="24"/>
      <c r="M258" s="50"/>
      <c r="N258" s="71"/>
      <c r="O258" s="21"/>
      <c r="P258" s="6"/>
      <c r="Q258" s="6"/>
      <c r="R258" s="6"/>
      <c r="S258" s="6"/>
      <c r="T258" s="6"/>
      <c r="U258" s="6"/>
    </row>
    <row r="259" spans="1:21" x14ac:dyDescent="0.2">
      <c r="A259" s="6"/>
      <c r="B259" s="13"/>
      <c r="C259" s="13"/>
      <c r="D259" s="22"/>
      <c r="E259" s="22"/>
      <c r="F259" s="13"/>
      <c r="G259" s="22"/>
      <c r="H259" s="5"/>
      <c r="I259" s="5"/>
      <c r="J259" s="53"/>
      <c r="K259" s="24"/>
      <c r="L259" s="24"/>
      <c r="M259" s="50"/>
      <c r="N259" s="71"/>
      <c r="O259" s="21"/>
      <c r="P259" s="6"/>
      <c r="Q259" s="6"/>
      <c r="R259" s="6"/>
      <c r="S259" s="6"/>
      <c r="T259" s="6"/>
      <c r="U259" s="6"/>
    </row>
    <row r="260" spans="1:21" x14ac:dyDescent="0.2">
      <c r="A260" s="6"/>
      <c r="B260" s="13"/>
      <c r="C260" s="13"/>
      <c r="D260" s="22"/>
      <c r="E260" s="22"/>
      <c r="F260" s="13"/>
      <c r="G260" s="22"/>
      <c r="H260" s="5"/>
      <c r="I260" s="5"/>
      <c r="J260" s="53"/>
      <c r="K260" s="24"/>
      <c r="L260" s="24"/>
      <c r="M260" s="50"/>
      <c r="N260" s="71"/>
      <c r="O260" s="21"/>
      <c r="P260" s="6"/>
      <c r="Q260" s="6"/>
      <c r="R260" s="6"/>
      <c r="S260" s="6"/>
      <c r="T260" s="6"/>
      <c r="U260" s="6"/>
    </row>
    <row r="261" spans="1:21" x14ac:dyDescent="0.2">
      <c r="A261" s="6"/>
      <c r="B261" s="13"/>
      <c r="C261" s="13"/>
      <c r="D261" s="22"/>
      <c r="E261" s="22"/>
      <c r="F261" s="13"/>
      <c r="G261" s="22"/>
      <c r="H261" s="5"/>
      <c r="I261" s="5"/>
      <c r="J261" s="53"/>
      <c r="K261" s="24"/>
      <c r="L261" s="24"/>
      <c r="M261" s="50"/>
      <c r="N261" s="71"/>
      <c r="O261" s="21"/>
      <c r="P261" s="6"/>
      <c r="Q261" s="6"/>
      <c r="R261" s="6"/>
      <c r="S261" s="6"/>
      <c r="T261" s="6"/>
      <c r="U261" s="6"/>
    </row>
    <row r="262" spans="1:21" x14ac:dyDescent="0.2">
      <c r="A262" s="6"/>
      <c r="B262" s="13"/>
      <c r="C262" s="13"/>
      <c r="D262" s="22"/>
      <c r="E262" s="22"/>
      <c r="F262" s="13"/>
      <c r="G262" s="22"/>
      <c r="H262" s="5"/>
      <c r="I262" s="5"/>
      <c r="J262" s="53"/>
      <c r="K262" s="24"/>
      <c r="L262" s="24"/>
      <c r="M262" s="50"/>
      <c r="N262" s="71"/>
      <c r="O262" s="21"/>
      <c r="P262" s="6"/>
      <c r="Q262" s="6"/>
      <c r="R262" s="6"/>
      <c r="S262" s="6"/>
      <c r="T262" s="6"/>
      <c r="U262" s="6"/>
    </row>
    <row r="263" spans="1:21" x14ac:dyDescent="0.2">
      <c r="A263" s="6"/>
      <c r="B263" s="13"/>
      <c r="C263" s="13"/>
      <c r="D263" s="22"/>
      <c r="E263" s="22"/>
      <c r="F263" s="13"/>
      <c r="G263" s="22"/>
      <c r="H263" s="5"/>
      <c r="I263" s="5"/>
      <c r="J263" s="53"/>
      <c r="K263" s="24"/>
      <c r="L263" s="24"/>
      <c r="M263" s="50"/>
      <c r="N263" s="71"/>
      <c r="O263" s="21"/>
      <c r="P263" s="6"/>
      <c r="Q263" s="6"/>
      <c r="R263" s="6"/>
      <c r="S263" s="6"/>
      <c r="T263" s="6"/>
      <c r="U263" s="6"/>
    </row>
    <row r="264" spans="1:21" x14ac:dyDescent="0.2">
      <c r="A264" s="6"/>
      <c r="B264" s="13"/>
      <c r="C264" s="13"/>
      <c r="D264" s="22"/>
      <c r="E264" s="22"/>
      <c r="F264" s="13"/>
      <c r="G264" s="22"/>
      <c r="H264" s="5"/>
      <c r="I264" s="5"/>
      <c r="J264" s="53"/>
      <c r="K264" s="24"/>
      <c r="L264" s="24"/>
      <c r="M264" s="50"/>
      <c r="N264" s="71"/>
      <c r="O264" s="21"/>
      <c r="P264" s="6"/>
      <c r="Q264" s="6"/>
      <c r="R264" s="6"/>
      <c r="S264" s="6"/>
      <c r="T264" s="6"/>
      <c r="U264" s="6"/>
    </row>
    <row r="265" spans="1:21" x14ac:dyDescent="0.2">
      <c r="A265" s="6"/>
      <c r="B265" s="13"/>
      <c r="C265" s="13"/>
      <c r="D265" s="22"/>
      <c r="E265" s="22"/>
      <c r="F265" s="13"/>
      <c r="G265" s="22"/>
      <c r="H265" s="5"/>
      <c r="I265" s="5"/>
      <c r="J265" s="53"/>
      <c r="K265" s="24"/>
      <c r="L265" s="24"/>
      <c r="M265" s="50"/>
      <c r="N265" s="71"/>
      <c r="O265" s="21"/>
      <c r="P265" s="6"/>
      <c r="Q265" s="6"/>
      <c r="R265" s="6"/>
      <c r="S265" s="6"/>
      <c r="T265" s="6"/>
      <c r="U265" s="6"/>
    </row>
    <row r="266" spans="1:21" x14ac:dyDescent="0.2">
      <c r="A266" s="6"/>
      <c r="B266" s="13"/>
      <c r="C266" s="13"/>
      <c r="D266" s="22"/>
      <c r="E266" s="22"/>
      <c r="F266" s="13"/>
      <c r="G266" s="22"/>
      <c r="H266" s="5"/>
      <c r="I266" s="5"/>
      <c r="J266" s="53"/>
      <c r="K266" s="24"/>
      <c r="L266" s="24"/>
      <c r="M266" s="50"/>
      <c r="N266" s="71"/>
      <c r="O266" s="21"/>
      <c r="P266" s="6"/>
      <c r="Q266" s="6"/>
      <c r="R266" s="6"/>
      <c r="S266" s="6"/>
      <c r="T266" s="6"/>
      <c r="U266" s="6"/>
    </row>
    <row r="267" spans="1:21" x14ac:dyDescent="0.2">
      <c r="A267" s="6"/>
      <c r="B267" s="13"/>
      <c r="C267" s="13"/>
      <c r="D267" s="22"/>
      <c r="E267" s="22"/>
      <c r="F267" s="13"/>
      <c r="G267" s="22"/>
      <c r="H267" s="5"/>
      <c r="I267" s="5"/>
      <c r="J267" s="53"/>
      <c r="K267" s="24"/>
      <c r="L267" s="24"/>
      <c r="M267" s="50"/>
      <c r="N267" s="71"/>
      <c r="O267" s="21"/>
      <c r="P267" s="6"/>
      <c r="Q267" s="6"/>
      <c r="R267" s="6"/>
      <c r="S267" s="6"/>
      <c r="T267" s="6"/>
      <c r="U267" s="6"/>
    </row>
    <row r="268" spans="1:21" x14ac:dyDescent="0.2">
      <c r="A268" s="6"/>
      <c r="B268" s="13"/>
      <c r="C268" s="13"/>
      <c r="D268" s="22"/>
      <c r="E268" s="22"/>
      <c r="F268" s="13"/>
      <c r="G268" s="22"/>
      <c r="H268" s="5"/>
      <c r="I268" s="5"/>
      <c r="J268" s="53"/>
      <c r="K268" s="24"/>
      <c r="L268" s="24"/>
      <c r="M268" s="50"/>
      <c r="N268" s="71"/>
      <c r="O268" s="21"/>
      <c r="P268" s="6"/>
      <c r="Q268" s="6"/>
      <c r="R268" s="6"/>
      <c r="S268" s="6"/>
      <c r="T268" s="6"/>
      <c r="U268" s="6"/>
    </row>
    <row r="269" spans="1:21" x14ac:dyDescent="0.2">
      <c r="A269" s="6"/>
      <c r="B269" s="13"/>
      <c r="C269" s="13"/>
      <c r="D269" s="22"/>
      <c r="E269" s="22"/>
      <c r="F269" s="13"/>
      <c r="G269" s="22"/>
      <c r="H269" s="5"/>
      <c r="I269" s="5"/>
      <c r="J269" s="53"/>
      <c r="K269" s="24"/>
      <c r="L269" s="24"/>
      <c r="M269" s="50"/>
      <c r="N269" s="71"/>
      <c r="O269" s="21"/>
      <c r="P269" s="6"/>
      <c r="Q269" s="6"/>
      <c r="R269" s="6"/>
      <c r="S269" s="6"/>
      <c r="T269" s="6"/>
      <c r="U269" s="6"/>
    </row>
    <row r="270" spans="1:21" x14ac:dyDescent="0.2">
      <c r="A270" s="6"/>
      <c r="B270" s="13"/>
      <c r="C270" s="13"/>
      <c r="D270" s="22"/>
      <c r="E270" s="22"/>
      <c r="F270" s="13"/>
      <c r="G270" s="22"/>
      <c r="H270" s="5"/>
      <c r="I270" s="5"/>
      <c r="J270" s="53"/>
      <c r="K270" s="24"/>
      <c r="L270" s="24"/>
      <c r="M270" s="50"/>
      <c r="N270" s="71"/>
      <c r="O270" s="21"/>
      <c r="P270" s="6"/>
      <c r="Q270" s="6"/>
      <c r="R270" s="6"/>
      <c r="S270" s="6"/>
      <c r="T270" s="6"/>
      <c r="U270" s="6"/>
    </row>
    <row r="271" spans="1:21" x14ac:dyDescent="0.2">
      <c r="A271" s="6"/>
      <c r="B271" s="13"/>
      <c r="C271" s="13"/>
      <c r="D271" s="22"/>
      <c r="E271" s="22"/>
      <c r="F271" s="13"/>
      <c r="G271" s="22"/>
      <c r="H271" s="5"/>
      <c r="I271" s="5"/>
      <c r="J271" s="53"/>
      <c r="K271" s="24"/>
      <c r="L271" s="24"/>
      <c r="M271" s="50"/>
      <c r="N271" s="71"/>
      <c r="O271" s="21"/>
      <c r="P271" s="6"/>
      <c r="Q271" s="6"/>
      <c r="R271" s="6"/>
      <c r="S271" s="6"/>
      <c r="T271" s="6"/>
      <c r="U271" s="6"/>
    </row>
    <row r="272" spans="1:21" x14ac:dyDescent="0.2">
      <c r="A272" s="6"/>
      <c r="B272" s="13"/>
      <c r="C272" s="13"/>
      <c r="D272" s="22"/>
      <c r="E272" s="22"/>
      <c r="F272" s="13"/>
      <c r="G272" s="22"/>
      <c r="H272" s="5"/>
      <c r="I272" s="5"/>
      <c r="J272" s="53"/>
      <c r="K272" s="24"/>
      <c r="L272" s="24"/>
      <c r="M272" s="50"/>
      <c r="N272" s="71"/>
      <c r="O272" s="21"/>
      <c r="P272" s="6"/>
      <c r="Q272" s="6"/>
      <c r="R272" s="6"/>
      <c r="S272" s="6"/>
      <c r="T272" s="6"/>
      <c r="U272" s="6"/>
    </row>
    <row r="273" spans="1:21" x14ac:dyDescent="0.2">
      <c r="A273" s="6"/>
      <c r="B273" s="13"/>
      <c r="C273" s="13"/>
      <c r="D273" s="22"/>
      <c r="E273" s="22"/>
      <c r="F273" s="13"/>
      <c r="G273" s="22"/>
      <c r="H273" s="5"/>
      <c r="I273" s="5"/>
      <c r="J273" s="53"/>
      <c r="K273" s="24"/>
      <c r="L273" s="24"/>
      <c r="M273" s="50"/>
      <c r="N273" s="71"/>
      <c r="O273" s="21"/>
      <c r="P273" s="6"/>
      <c r="Q273" s="6"/>
      <c r="R273" s="6"/>
      <c r="S273" s="6"/>
      <c r="T273" s="6"/>
      <c r="U273" s="6"/>
    </row>
    <row r="274" spans="1:21" x14ac:dyDescent="0.2">
      <c r="A274" s="6"/>
      <c r="B274" s="13"/>
      <c r="C274" s="13"/>
      <c r="D274" s="22"/>
      <c r="E274" s="22"/>
      <c r="F274" s="13"/>
      <c r="G274" s="22"/>
      <c r="H274" s="5"/>
      <c r="I274" s="5"/>
      <c r="J274" s="53"/>
      <c r="K274" s="24"/>
      <c r="L274" s="24"/>
      <c r="M274" s="50"/>
      <c r="N274" s="71"/>
      <c r="O274" s="21"/>
      <c r="P274" s="6"/>
      <c r="Q274" s="6"/>
      <c r="R274" s="6"/>
      <c r="S274" s="6"/>
      <c r="T274" s="6"/>
      <c r="U274" s="6"/>
    </row>
    <row r="275" spans="1:21" x14ac:dyDescent="0.2">
      <c r="A275" s="6"/>
      <c r="B275" s="13"/>
      <c r="C275" s="13"/>
      <c r="D275" s="22"/>
      <c r="E275" s="22"/>
      <c r="F275" s="13"/>
      <c r="G275" s="22"/>
      <c r="H275" s="5"/>
      <c r="I275" s="5"/>
      <c r="J275" s="53"/>
      <c r="K275" s="24"/>
      <c r="L275" s="24"/>
      <c r="M275" s="50"/>
      <c r="N275" s="71"/>
      <c r="O275" s="21"/>
      <c r="P275" s="6"/>
      <c r="Q275" s="6"/>
      <c r="R275" s="6"/>
      <c r="S275" s="6"/>
      <c r="T275" s="6"/>
      <c r="U275" s="6"/>
    </row>
    <row r="276" spans="1:21" x14ac:dyDescent="0.2">
      <c r="A276" s="6"/>
      <c r="B276" s="13"/>
      <c r="C276" s="13"/>
      <c r="D276" s="22"/>
      <c r="E276" s="22"/>
      <c r="F276" s="13"/>
      <c r="G276" s="22"/>
      <c r="H276" s="5"/>
      <c r="I276" s="5"/>
      <c r="J276" s="53"/>
      <c r="K276" s="24"/>
      <c r="L276" s="24"/>
      <c r="M276" s="50"/>
      <c r="N276" s="71"/>
      <c r="O276" s="21"/>
      <c r="P276" s="6"/>
      <c r="Q276" s="6"/>
      <c r="R276" s="6"/>
      <c r="S276" s="6"/>
      <c r="T276" s="6"/>
      <c r="U276" s="6"/>
    </row>
    <row r="277" spans="1:21" x14ac:dyDescent="0.2">
      <c r="A277" s="6"/>
      <c r="B277" s="13"/>
      <c r="C277" s="13"/>
      <c r="D277" s="22"/>
      <c r="E277" s="22"/>
      <c r="F277" s="13"/>
      <c r="G277" s="22"/>
      <c r="H277" s="5"/>
      <c r="I277" s="5"/>
      <c r="J277" s="53"/>
      <c r="K277" s="24"/>
      <c r="L277" s="24"/>
      <c r="M277" s="50"/>
      <c r="N277" s="71"/>
      <c r="O277" s="21"/>
      <c r="P277" s="6"/>
      <c r="Q277" s="6"/>
      <c r="R277" s="6"/>
      <c r="S277" s="6"/>
      <c r="T277" s="6"/>
      <c r="U277" s="6"/>
    </row>
    <row r="278" spans="1:21" x14ac:dyDescent="0.2">
      <c r="A278" s="6"/>
      <c r="B278" s="13"/>
      <c r="C278" s="13"/>
      <c r="D278" s="22"/>
      <c r="E278" s="22"/>
      <c r="F278" s="13"/>
      <c r="G278" s="22"/>
      <c r="H278" s="5"/>
      <c r="I278" s="5"/>
      <c r="J278" s="53"/>
      <c r="K278" s="24"/>
      <c r="L278" s="24"/>
      <c r="M278" s="50"/>
      <c r="N278" s="71"/>
      <c r="O278" s="21"/>
      <c r="P278" s="6"/>
      <c r="Q278" s="6"/>
      <c r="R278" s="6"/>
      <c r="S278" s="6"/>
      <c r="T278" s="6"/>
      <c r="U278" s="6"/>
    </row>
    <row r="279" spans="1:21" x14ac:dyDescent="0.2">
      <c r="A279" s="6"/>
      <c r="B279" s="13"/>
      <c r="C279" s="13"/>
      <c r="D279" s="22"/>
      <c r="E279" s="22"/>
      <c r="F279" s="13"/>
      <c r="G279" s="22"/>
      <c r="H279" s="5"/>
      <c r="I279" s="5"/>
      <c r="J279" s="53"/>
      <c r="K279" s="24"/>
      <c r="L279" s="24"/>
      <c r="M279" s="50"/>
      <c r="N279" s="71"/>
      <c r="O279" s="21"/>
      <c r="P279" s="6"/>
      <c r="Q279" s="6"/>
      <c r="R279" s="6"/>
      <c r="S279" s="6"/>
      <c r="T279" s="6"/>
      <c r="U279" s="6"/>
    </row>
    <row r="280" spans="1:21" x14ac:dyDescent="0.2">
      <c r="A280" s="6"/>
      <c r="B280" s="13"/>
      <c r="C280" s="13"/>
      <c r="D280" s="22"/>
      <c r="E280" s="22"/>
      <c r="F280" s="13"/>
      <c r="G280" s="22"/>
      <c r="H280" s="5"/>
      <c r="I280" s="5"/>
      <c r="J280" s="53"/>
      <c r="K280" s="24"/>
      <c r="L280" s="24"/>
      <c r="M280" s="50"/>
      <c r="N280" s="71"/>
      <c r="O280" s="21"/>
      <c r="P280" s="6"/>
      <c r="Q280" s="6"/>
      <c r="R280" s="6"/>
      <c r="S280" s="6"/>
      <c r="T280" s="6"/>
      <c r="U280" s="6"/>
    </row>
    <row r="281" spans="1:21" x14ac:dyDescent="0.2">
      <c r="A281" s="6"/>
      <c r="B281" s="13"/>
      <c r="C281" s="13"/>
      <c r="D281" s="22"/>
      <c r="E281" s="22"/>
      <c r="F281" s="13"/>
      <c r="G281" s="22"/>
      <c r="H281" s="5"/>
      <c r="I281" s="5"/>
      <c r="J281" s="53"/>
      <c r="K281" s="24"/>
      <c r="L281" s="24"/>
      <c r="M281" s="50"/>
      <c r="N281" s="71"/>
      <c r="O281" s="21"/>
      <c r="P281" s="6"/>
      <c r="Q281" s="6"/>
      <c r="R281" s="6"/>
      <c r="S281" s="6"/>
      <c r="T281" s="6"/>
      <c r="U281" s="6"/>
    </row>
    <row r="282" spans="1:21" x14ac:dyDescent="0.2">
      <c r="A282" s="6"/>
      <c r="B282" s="13"/>
      <c r="C282" s="13"/>
      <c r="D282" s="22"/>
      <c r="E282" s="22"/>
      <c r="F282" s="13"/>
      <c r="G282" s="22"/>
      <c r="H282" s="5"/>
      <c r="I282" s="5"/>
      <c r="J282" s="53"/>
      <c r="K282" s="24"/>
      <c r="L282" s="24"/>
      <c r="M282" s="50"/>
      <c r="N282" s="71"/>
      <c r="O282" s="21"/>
      <c r="P282" s="6"/>
      <c r="Q282" s="6"/>
      <c r="R282" s="6"/>
      <c r="S282" s="6"/>
      <c r="T282" s="6"/>
      <c r="U282" s="6"/>
    </row>
    <row r="283" spans="1:21" x14ac:dyDescent="0.2">
      <c r="A283" s="6"/>
      <c r="B283" s="13"/>
      <c r="C283" s="13"/>
      <c r="D283" s="22"/>
      <c r="E283" s="22"/>
      <c r="F283" s="13"/>
      <c r="G283" s="22"/>
      <c r="H283" s="5"/>
      <c r="I283" s="5"/>
      <c r="J283" s="53"/>
      <c r="K283" s="24"/>
      <c r="L283" s="24"/>
      <c r="M283" s="50"/>
      <c r="N283" s="71"/>
      <c r="O283" s="21"/>
      <c r="P283" s="6"/>
      <c r="Q283" s="6"/>
      <c r="R283" s="6"/>
      <c r="S283" s="6"/>
      <c r="T283" s="6"/>
      <c r="U283" s="6"/>
    </row>
    <row r="284" spans="1:21" x14ac:dyDescent="0.2">
      <c r="A284" s="6"/>
      <c r="B284" s="13"/>
      <c r="C284" s="13"/>
      <c r="D284" s="22"/>
      <c r="E284" s="22"/>
      <c r="F284" s="13"/>
      <c r="G284" s="22"/>
      <c r="H284" s="5"/>
      <c r="I284" s="5"/>
      <c r="J284" s="53"/>
      <c r="K284" s="24"/>
      <c r="L284" s="24"/>
      <c r="M284" s="50"/>
      <c r="N284" s="71"/>
      <c r="O284" s="21"/>
      <c r="P284" s="6"/>
      <c r="Q284" s="6"/>
      <c r="R284" s="6"/>
      <c r="S284" s="6"/>
      <c r="T284" s="6"/>
      <c r="U284" s="6"/>
    </row>
    <row r="285" spans="1:21" x14ac:dyDescent="0.2">
      <c r="A285" s="6"/>
      <c r="B285" s="13"/>
      <c r="C285" s="13"/>
      <c r="D285" s="22"/>
      <c r="E285" s="22"/>
      <c r="F285" s="13"/>
      <c r="G285" s="22"/>
      <c r="H285" s="5"/>
      <c r="I285" s="5"/>
      <c r="J285" s="53"/>
      <c r="K285" s="24"/>
      <c r="L285" s="24"/>
      <c r="M285" s="50"/>
      <c r="N285" s="71"/>
      <c r="O285" s="21"/>
      <c r="P285" s="6"/>
      <c r="Q285" s="6"/>
      <c r="R285" s="6"/>
      <c r="S285" s="6"/>
      <c r="T285" s="6"/>
      <c r="U285" s="6"/>
    </row>
    <row r="286" spans="1:21" x14ac:dyDescent="0.2">
      <c r="A286" s="6"/>
      <c r="B286" s="13"/>
      <c r="C286" s="13"/>
      <c r="D286" s="22"/>
      <c r="E286" s="22"/>
      <c r="F286" s="13"/>
      <c r="G286" s="22"/>
      <c r="H286" s="5"/>
      <c r="I286" s="5"/>
      <c r="J286" s="53"/>
      <c r="K286" s="24"/>
      <c r="L286" s="24"/>
      <c r="M286" s="50"/>
      <c r="N286" s="71"/>
      <c r="O286" s="21"/>
      <c r="P286" s="6"/>
      <c r="Q286" s="6"/>
      <c r="R286" s="6"/>
      <c r="S286" s="6"/>
      <c r="T286" s="6"/>
      <c r="U286" s="6"/>
    </row>
    <row r="287" spans="1:21" x14ac:dyDescent="0.2">
      <c r="A287" s="6"/>
      <c r="B287" s="13"/>
      <c r="C287" s="13"/>
      <c r="D287" s="22"/>
      <c r="E287" s="22"/>
      <c r="F287" s="13"/>
      <c r="G287" s="22"/>
      <c r="H287" s="5"/>
      <c r="I287" s="5"/>
      <c r="J287" s="53"/>
      <c r="K287" s="24"/>
      <c r="L287" s="24"/>
      <c r="M287" s="50"/>
      <c r="N287" s="71"/>
      <c r="O287" s="21"/>
      <c r="P287" s="6"/>
      <c r="Q287" s="6"/>
      <c r="R287" s="6"/>
      <c r="S287" s="6"/>
      <c r="T287" s="6"/>
      <c r="U287" s="6"/>
    </row>
    <row r="288" spans="1:21" x14ac:dyDescent="0.2">
      <c r="A288" s="6"/>
      <c r="B288" s="13"/>
      <c r="C288" s="13"/>
      <c r="D288" s="22"/>
      <c r="E288" s="22"/>
      <c r="F288" s="13"/>
      <c r="G288" s="22"/>
      <c r="H288" s="5"/>
      <c r="I288" s="5"/>
      <c r="J288" s="53"/>
      <c r="K288" s="24"/>
      <c r="L288" s="24"/>
      <c r="M288" s="50"/>
      <c r="N288" s="71"/>
      <c r="O288" s="21"/>
      <c r="P288" s="6"/>
      <c r="Q288" s="6"/>
      <c r="R288" s="6"/>
      <c r="S288" s="6"/>
      <c r="T288" s="6"/>
      <c r="U288" s="6"/>
    </row>
    <row r="289" spans="1:21" x14ac:dyDescent="0.2">
      <c r="A289" s="6"/>
      <c r="B289" s="13"/>
      <c r="C289" s="13"/>
      <c r="D289" s="22"/>
      <c r="E289" s="22"/>
      <c r="F289" s="13"/>
      <c r="G289" s="22"/>
      <c r="H289" s="5"/>
      <c r="I289" s="5"/>
      <c r="J289" s="53"/>
      <c r="K289" s="24"/>
      <c r="L289" s="24"/>
      <c r="M289" s="50"/>
      <c r="N289" s="71"/>
      <c r="O289" s="21"/>
      <c r="P289" s="6"/>
      <c r="Q289" s="6"/>
      <c r="R289" s="6"/>
      <c r="S289" s="6"/>
      <c r="T289" s="6"/>
      <c r="U289" s="6"/>
    </row>
    <row r="290" spans="1:21" x14ac:dyDescent="0.2">
      <c r="A290" s="6"/>
      <c r="B290" s="13"/>
      <c r="C290" s="13"/>
      <c r="D290" s="22"/>
      <c r="E290" s="22"/>
      <c r="F290" s="13"/>
      <c r="G290" s="22"/>
      <c r="H290" s="5"/>
      <c r="I290" s="5"/>
      <c r="J290" s="53"/>
      <c r="K290" s="24"/>
      <c r="L290" s="24"/>
      <c r="M290" s="50"/>
      <c r="N290" s="71"/>
      <c r="O290" s="21"/>
      <c r="P290" s="6"/>
      <c r="Q290" s="6"/>
      <c r="R290" s="6"/>
      <c r="S290" s="6"/>
      <c r="T290" s="6"/>
      <c r="U290" s="6"/>
    </row>
    <row r="291" spans="1:21" x14ac:dyDescent="0.2">
      <c r="A291" s="6"/>
      <c r="B291" s="13"/>
      <c r="C291" s="13"/>
      <c r="D291" s="22"/>
      <c r="E291" s="22"/>
      <c r="F291" s="13"/>
      <c r="G291" s="22"/>
      <c r="H291" s="5"/>
      <c r="I291" s="5"/>
      <c r="J291" s="53"/>
      <c r="K291" s="24"/>
      <c r="L291" s="24"/>
      <c r="M291" s="50"/>
      <c r="N291" s="71"/>
      <c r="O291" s="21"/>
      <c r="P291" s="6"/>
      <c r="Q291" s="6"/>
      <c r="R291" s="6"/>
      <c r="S291" s="6"/>
      <c r="T291" s="6"/>
      <c r="U291" s="6"/>
    </row>
    <row r="292" spans="1:21" x14ac:dyDescent="0.2">
      <c r="A292" s="6"/>
      <c r="B292" s="13"/>
      <c r="C292" s="13"/>
      <c r="D292" s="22"/>
      <c r="E292" s="22"/>
      <c r="F292" s="13"/>
      <c r="G292" s="22"/>
      <c r="H292" s="5"/>
      <c r="I292" s="5"/>
      <c r="J292" s="53"/>
      <c r="K292" s="24"/>
      <c r="L292" s="24"/>
      <c r="M292" s="50"/>
      <c r="N292" s="71"/>
      <c r="O292" s="21"/>
      <c r="P292" s="6"/>
      <c r="Q292" s="6"/>
      <c r="R292" s="6"/>
      <c r="S292" s="6"/>
      <c r="T292" s="6"/>
      <c r="U292" s="6"/>
    </row>
    <row r="293" spans="1:21" x14ac:dyDescent="0.2">
      <c r="A293" s="6"/>
      <c r="B293" s="13"/>
      <c r="C293" s="13"/>
      <c r="D293" s="22"/>
      <c r="E293" s="22"/>
      <c r="F293" s="13"/>
      <c r="G293" s="22"/>
      <c r="H293" s="5"/>
      <c r="I293" s="5"/>
      <c r="J293" s="53"/>
      <c r="K293" s="24"/>
      <c r="L293" s="24"/>
      <c r="M293" s="50"/>
      <c r="N293" s="71"/>
      <c r="O293" s="21"/>
      <c r="P293" s="6"/>
      <c r="Q293" s="6"/>
      <c r="R293" s="6"/>
      <c r="S293" s="6"/>
      <c r="T293" s="6"/>
      <c r="U293" s="6"/>
    </row>
    <row r="294" spans="1:21" x14ac:dyDescent="0.2">
      <c r="A294" s="6"/>
      <c r="B294" s="13"/>
      <c r="C294" s="13"/>
      <c r="D294" s="22"/>
      <c r="E294" s="22"/>
      <c r="F294" s="13"/>
      <c r="G294" s="22"/>
      <c r="H294" s="5"/>
      <c r="I294" s="5"/>
      <c r="J294" s="53"/>
      <c r="K294" s="24"/>
      <c r="L294" s="24"/>
      <c r="M294" s="50"/>
      <c r="N294" s="71"/>
      <c r="O294" s="21"/>
      <c r="P294" s="6"/>
      <c r="Q294" s="6"/>
      <c r="R294" s="6"/>
      <c r="S294" s="6"/>
      <c r="T294" s="6"/>
      <c r="U294" s="6"/>
    </row>
    <row r="295" spans="1:21" x14ac:dyDescent="0.2">
      <c r="A295" s="6"/>
      <c r="B295" s="13"/>
      <c r="C295" s="13"/>
      <c r="D295" s="22"/>
      <c r="E295" s="22"/>
      <c r="F295" s="13"/>
      <c r="G295" s="22"/>
      <c r="H295" s="5"/>
      <c r="I295" s="5"/>
      <c r="J295" s="53"/>
      <c r="K295" s="24"/>
      <c r="L295" s="24"/>
      <c r="M295" s="50"/>
      <c r="N295" s="71"/>
      <c r="O295" s="21"/>
      <c r="P295" s="6"/>
      <c r="Q295" s="6"/>
      <c r="R295" s="6"/>
      <c r="S295" s="6"/>
      <c r="T295" s="6"/>
      <c r="U295" s="6"/>
    </row>
    <row r="296" spans="1:21" x14ac:dyDescent="0.2">
      <c r="A296" s="6"/>
      <c r="B296" s="13"/>
      <c r="C296" s="13"/>
      <c r="D296" s="22"/>
      <c r="E296" s="22"/>
      <c r="F296" s="13"/>
      <c r="G296" s="22"/>
      <c r="H296" s="5"/>
      <c r="I296" s="5"/>
      <c r="J296" s="53"/>
      <c r="K296" s="24"/>
      <c r="L296" s="24"/>
      <c r="M296" s="50"/>
      <c r="N296" s="71"/>
      <c r="O296" s="21"/>
      <c r="P296" s="6"/>
      <c r="Q296" s="6"/>
      <c r="R296" s="6"/>
      <c r="S296" s="6"/>
      <c r="T296" s="6"/>
      <c r="U296" s="6"/>
    </row>
    <row r="297" spans="1:21" x14ac:dyDescent="0.2">
      <c r="A297" s="6"/>
      <c r="B297" s="13"/>
      <c r="C297" s="13"/>
      <c r="D297" s="22"/>
      <c r="E297" s="22"/>
      <c r="F297" s="13"/>
      <c r="G297" s="22"/>
      <c r="H297" s="5"/>
      <c r="I297" s="5"/>
      <c r="J297" s="53"/>
      <c r="K297" s="24"/>
      <c r="L297" s="24"/>
      <c r="M297" s="50"/>
      <c r="N297" s="71"/>
      <c r="O297" s="21"/>
      <c r="P297" s="6"/>
      <c r="Q297" s="6"/>
      <c r="R297" s="6"/>
      <c r="S297" s="6"/>
      <c r="T297" s="6"/>
      <c r="U297" s="6"/>
    </row>
    <row r="298" spans="1:21" x14ac:dyDescent="0.2">
      <c r="A298" s="6"/>
      <c r="B298" s="13"/>
      <c r="C298" s="13"/>
      <c r="D298" s="22"/>
      <c r="E298" s="22"/>
      <c r="F298" s="13"/>
      <c r="G298" s="22"/>
      <c r="H298" s="5"/>
      <c r="I298" s="5"/>
      <c r="J298" s="53"/>
      <c r="K298" s="24"/>
      <c r="L298" s="24"/>
      <c r="M298" s="50"/>
      <c r="N298" s="71"/>
      <c r="O298" s="21"/>
      <c r="P298" s="6"/>
      <c r="Q298" s="6"/>
      <c r="R298" s="6"/>
      <c r="S298" s="6"/>
      <c r="T298" s="6"/>
      <c r="U298" s="6"/>
    </row>
    <row r="299" spans="1:21" x14ac:dyDescent="0.2">
      <c r="A299" s="6"/>
      <c r="B299" s="13"/>
      <c r="C299" s="13"/>
      <c r="D299" s="22"/>
      <c r="E299" s="22"/>
      <c r="F299" s="13"/>
      <c r="G299" s="22"/>
      <c r="H299" s="5"/>
      <c r="I299" s="5"/>
      <c r="J299" s="53"/>
      <c r="K299" s="24"/>
      <c r="L299" s="24"/>
      <c r="M299" s="50"/>
      <c r="N299" s="71"/>
      <c r="O299" s="21"/>
      <c r="P299" s="6"/>
      <c r="Q299" s="6"/>
      <c r="R299" s="6"/>
      <c r="S299" s="6"/>
      <c r="T299" s="6"/>
      <c r="U299" s="6"/>
    </row>
    <row r="300" spans="1:21" x14ac:dyDescent="0.2">
      <c r="A300" s="6"/>
      <c r="B300" s="13"/>
      <c r="C300" s="13"/>
      <c r="D300" s="22"/>
      <c r="E300" s="22"/>
      <c r="F300" s="13"/>
      <c r="G300" s="22"/>
      <c r="H300" s="5"/>
      <c r="I300" s="5"/>
      <c r="J300" s="53"/>
      <c r="K300" s="24"/>
      <c r="L300" s="24"/>
      <c r="M300" s="50"/>
      <c r="N300" s="71"/>
      <c r="O300" s="21"/>
      <c r="P300" s="6"/>
      <c r="Q300" s="6"/>
      <c r="R300" s="6"/>
      <c r="S300" s="6"/>
      <c r="T300" s="6"/>
      <c r="U300" s="6"/>
    </row>
    <row r="301" spans="1:21" x14ac:dyDescent="0.2">
      <c r="A301" s="6"/>
      <c r="B301" s="13"/>
      <c r="C301" s="13"/>
      <c r="D301" s="22"/>
      <c r="E301" s="22"/>
      <c r="F301" s="13"/>
      <c r="G301" s="22"/>
      <c r="H301" s="5"/>
      <c r="I301" s="5"/>
      <c r="J301" s="53"/>
      <c r="K301" s="24"/>
      <c r="L301" s="24"/>
      <c r="M301" s="50"/>
      <c r="N301" s="71"/>
      <c r="O301" s="21"/>
      <c r="P301" s="6"/>
      <c r="Q301" s="6"/>
      <c r="R301" s="6"/>
      <c r="S301" s="6"/>
      <c r="T301" s="6"/>
      <c r="U301" s="6"/>
    </row>
    <row r="302" spans="1:21" x14ac:dyDescent="0.2">
      <c r="A302" s="6"/>
      <c r="B302" s="13"/>
      <c r="C302" s="13"/>
      <c r="D302" s="22"/>
      <c r="E302" s="22"/>
      <c r="F302" s="13"/>
      <c r="G302" s="22"/>
      <c r="H302" s="5"/>
      <c r="I302" s="5"/>
      <c r="J302" s="53"/>
      <c r="K302" s="24"/>
      <c r="L302" s="24"/>
      <c r="M302" s="50"/>
      <c r="N302" s="71"/>
      <c r="O302" s="21"/>
      <c r="P302" s="6"/>
      <c r="Q302" s="6"/>
      <c r="R302" s="6"/>
      <c r="S302" s="6"/>
      <c r="T302" s="6"/>
      <c r="U302" s="6"/>
    </row>
    <row r="65532" spans="2:2" x14ac:dyDescent="0.2">
      <c r="B65532" s="105"/>
    </row>
  </sheetData>
  <sheetProtection password="9965" sheet="1" formatRows="0" insertHyperlinks="0"/>
  <mergeCells count="147">
    <mergeCell ref="L30:L31"/>
    <mergeCell ref="J30:J31"/>
    <mergeCell ref="L32:L33"/>
    <mergeCell ref="K30:K31"/>
    <mergeCell ref="K32:K33"/>
    <mergeCell ref="M30:M31"/>
    <mergeCell ref="M32:M33"/>
    <mergeCell ref="J32:J33"/>
    <mergeCell ref="A30:A31"/>
    <mergeCell ref="C30:C31"/>
    <mergeCell ref="E30:E31"/>
    <mergeCell ref="F30:F31"/>
    <mergeCell ref="D30:D31"/>
    <mergeCell ref="A32:A33"/>
    <mergeCell ref="C32:C33"/>
    <mergeCell ref="D32:D33"/>
    <mergeCell ref="F32:F33"/>
    <mergeCell ref="E32:E33"/>
    <mergeCell ref="I30:I31"/>
    <mergeCell ref="I32:I33"/>
    <mergeCell ref="C2:L3"/>
    <mergeCell ref="K26:K27"/>
    <mergeCell ref="L26:L27"/>
    <mergeCell ref="M26:M27"/>
    <mergeCell ref="K5:L5"/>
    <mergeCell ref="A26:A27"/>
    <mergeCell ref="C26:C27"/>
    <mergeCell ref="D26:D27"/>
    <mergeCell ref="E26:E27"/>
    <mergeCell ref="F26:F27"/>
    <mergeCell ref="I26:I27"/>
    <mergeCell ref="J26:J27"/>
    <mergeCell ref="F5:F6"/>
    <mergeCell ref="H5:I5"/>
    <mergeCell ref="C10:C12"/>
    <mergeCell ref="H13:H14"/>
    <mergeCell ref="I13:I14"/>
    <mergeCell ref="J15:J17"/>
    <mergeCell ref="J18:J20"/>
    <mergeCell ref="J7:J9"/>
    <mergeCell ref="C7:C9"/>
    <mergeCell ref="F7:F9"/>
    <mergeCell ref="D7:D9"/>
    <mergeCell ref="E7:E9"/>
    <mergeCell ref="J10:J12"/>
    <mergeCell ref="J13:J14"/>
    <mergeCell ref="G13:G14"/>
    <mergeCell ref="B11:B12"/>
    <mergeCell ref="A10:A12"/>
    <mergeCell ref="D10:D12"/>
    <mergeCell ref="E10:E12"/>
    <mergeCell ref="F10:F12"/>
    <mergeCell ref="J4:L4"/>
    <mergeCell ref="J5:J6"/>
    <mergeCell ref="C5:C6"/>
    <mergeCell ref="D5:D6"/>
    <mergeCell ref="B8:B9"/>
    <mergeCell ref="A7:A9"/>
    <mergeCell ref="G5:G6"/>
    <mergeCell ref="A5:A6"/>
    <mergeCell ref="B5:B6"/>
    <mergeCell ref="E5:E6"/>
    <mergeCell ref="B35:B36"/>
    <mergeCell ref="A34:A36"/>
    <mergeCell ref="A37:A39"/>
    <mergeCell ref="B38:B39"/>
    <mergeCell ref="C37:C39"/>
    <mergeCell ref="D37:D39"/>
    <mergeCell ref="C34:C36"/>
    <mergeCell ref="D34:D36"/>
    <mergeCell ref="E34:E36"/>
    <mergeCell ref="A43:A44"/>
    <mergeCell ref="C43:C44"/>
    <mergeCell ref="D43:D44"/>
    <mergeCell ref="E43:E44"/>
    <mergeCell ref="F43:F44"/>
    <mergeCell ref="B41:B42"/>
    <mergeCell ref="C40:C42"/>
    <mergeCell ref="D40:D42"/>
    <mergeCell ref="E40:E42"/>
    <mergeCell ref="F40:F42"/>
    <mergeCell ref="A40:A42"/>
    <mergeCell ref="J43:J44"/>
    <mergeCell ref="E28:E29"/>
    <mergeCell ref="F28:F29"/>
    <mergeCell ref="H28:H29"/>
    <mergeCell ref="I28:I29"/>
    <mergeCell ref="J40:J42"/>
    <mergeCell ref="J34:J36"/>
    <mergeCell ref="J37:J39"/>
    <mergeCell ref="E37:E39"/>
    <mergeCell ref="F37:F39"/>
    <mergeCell ref="F34:F36"/>
    <mergeCell ref="J28:J29"/>
    <mergeCell ref="G28:G29"/>
    <mergeCell ref="G32:G33"/>
    <mergeCell ref="G30:G31"/>
    <mergeCell ref="H30:H31"/>
    <mergeCell ref="H32:H33"/>
    <mergeCell ref="A2:B3"/>
    <mergeCell ref="K13:K14"/>
    <mergeCell ref="L13:L14"/>
    <mergeCell ref="G21:G22"/>
    <mergeCell ref="K21:K22"/>
    <mergeCell ref="L21:L22"/>
    <mergeCell ref="D18:D20"/>
    <mergeCell ref="E18:E20"/>
    <mergeCell ref="F18:F20"/>
    <mergeCell ref="A18:A20"/>
    <mergeCell ref="B19:B20"/>
    <mergeCell ref="C18:C20"/>
    <mergeCell ref="C21:C22"/>
    <mergeCell ref="D21:D22"/>
    <mergeCell ref="E21:E22"/>
    <mergeCell ref="F21:F22"/>
    <mergeCell ref="J21:J22"/>
    <mergeCell ref="H21:H22"/>
    <mergeCell ref="I21:I22"/>
    <mergeCell ref="A15:A17"/>
    <mergeCell ref="B16:B17"/>
    <mergeCell ref="C15:C17"/>
    <mergeCell ref="D15:D17"/>
    <mergeCell ref="E15:E17"/>
    <mergeCell ref="M13:M14"/>
    <mergeCell ref="M21:M22"/>
    <mergeCell ref="M28:M29"/>
    <mergeCell ref="K28:K29"/>
    <mergeCell ref="L28:L29"/>
    <mergeCell ref="A28:A29"/>
    <mergeCell ref="C28:C29"/>
    <mergeCell ref="D28:D29"/>
    <mergeCell ref="J23:J25"/>
    <mergeCell ref="A21:A22"/>
    <mergeCell ref="G26:G27"/>
    <mergeCell ref="H26:H27"/>
    <mergeCell ref="F15:F17"/>
    <mergeCell ref="A13:A14"/>
    <mergeCell ref="C13:C14"/>
    <mergeCell ref="D13:D14"/>
    <mergeCell ref="E13:E14"/>
    <mergeCell ref="F13:F14"/>
    <mergeCell ref="B24:B25"/>
    <mergeCell ref="F23:F25"/>
    <mergeCell ref="E23:E25"/>
    <mergeCell ref="D23:D25"/>
    <mergeCell ref="C23:C25"/>
    <mergeCell ref="A23:A25"/>
  </mergeCells>
  <conditionalFormatting sqref="L7:L44">
    <cfRule type="expression" dxfId="11" priority="9" stopIfTrue="1">
      <formula>"n/a"</formula>
    </cfRule>
  </conditionalFormatting>
  <conditionalFormatting sqref="K7:K44">
    <cfRule type="containsText" dxfId="10" priority="1" stopIfTrue="1" operator="containsText" text="VIGA">
      <formula>NOT(ISERROR(SEARCH("VIGA",K7)))</formula>
    </cfRule>
    <cfRule type="containsText" dxfId="9" priority="6" stopIfTrue="1" operator="containsText" text="viga andmete sisestamisel">
      <formula>NOT(ISERROR(SEARCH("viga andmete sisestamisel",K7)))</formula>
    </cfRule>
  </conditionalFormatting>
  <dataValidations count="2">
    <dataValidation type="list" allowBlank="1" showInputMessage="1" showErrorMessage="1" sqref="D32 D7 D21 D15 D23:D24 D34:D35 D18 D13 D10 D28:D30 D26 D37:D43" xr:uid="{00000000-0002-0000-0300-000000000000}">
      <formula1>$B$47:$B$48</formula1>
    </dataValidation>
    <dataValidation allowBlank="1" showInputMessage="1" showErrorMessage="1" promptTitle="Muudatus" prompt="Muudatuse puhul teha vastav muudatus Mudeli selgituses!_x000a_" sqref="F7:F44" xr:uid="{00000000-0002-0000-0300-000001000000}"/>
  </dataValidations>
  <pageMargins left="0.25" right="0.25" top="0.75" bottom="0.75" header="0.3" footer="0.3"/>
  <pageSetup paperSize="9" scale="83" fitToHeight="0" orientation="landscape" r:id="rId1"/>
  <ignoredErrors>
    <ignoredError sqref="A63:A72 A15 A18 A21 A35:A36 A47:A58 A29 A59:A60"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G69"/>
  <sheetViews>
    <sheetView topLeftCell="A29" zoomScale="90" zoomScaleNormal="90" workbookViewId="0">
      <selection activeCell="B29" sqref="B29:E29"/>
    </sheetView>
  </sheetViews>
  <sheetFormatPr defaultColWidth="9.140625" defaultRowHeight="11.25" x14ac:dyDescent="0.2"/>
  <cols>
    <col min="1" max="1" width="13" style="36" customWidth="1"/>
    <col min="2" max="2" width="4.7109375" style="202" customWidth="1"/>
    <col min="3" max="3" width="38.5703125" style="224" customWidth="1"/>
    <col min="4" max="4" width="36.7109375" style="96" customWidth="1"/>
    <col min="5" max="5" width="51.7109375" style="96" customWidth="1"/>
    <col min="6" max="16384" width="9.140625" style="96"/>
  </cols>
  <sheetData>
    <row r="1" spans="1:5" ht="21.75" customHeight="1" x14ac:dyDescent="0.2">
      <c r="A1" s="416" t="str">
        <f>UPPER(Mudel!A1)</f>
        <v>VISIOON: IGALE NOORELE ON NOORSOOTÖÖS KÄTTESAADAVAD MITMEKÜLGSED ISIKSUSE ARENGU VÕIMALUSED</v>
      </c>
      <c r="B1" s="416"/>
      <c r="C1" s="416"/>
      <c r="D1" s="416"/>
      <c r="E1" s="416"/>
    </row>
    <row r="2" spans="1:5" ht="25.5" customHeight="1" x14ac:dyDescent="0.2">
      <c r="A2" s="297" t="str">
        <f>CONCATENATE("EESMÄRK 1: ",UPPER(Mudel!B3))</f>
        <v>EESMÄRK 1: NOORTEL ON ROHKEM VALIKUID OMA LOOME- JA ARENGUPOTENTSIAALI AVAMISEKS</v>
      </c>
      <c r="B2" s="205"/>
      <c r="C2" s="222"/>
      <c r="D2" s="205"/>
      <c r="E2" s="205"/>
    </row>
    <row r="3" spans="1:5" s="88" customFormat="1" ht="23.25" customHeight="1" x14ac:dyDescent="0.2">
      <c r="A3" s="402" t="s">
        <v>415</v>
      </c>
      <c r="B3" s="402"/>
      <c r="C3" s="402"/>
      <c r="D3" s="402"/>
      <c r="E3" s="8"/>
    </row>
    <row r="4" spans="1:5" s="88" customFormat="1" ht="12" customHeight="1" x14ac:dyDescent="0.2">
      <c r="A4" s="200"/>
      <c r="B4" s="20"/>
      <c r="C4" s="13"/>
      <c r="D4" s="8"/>
      <c r="E4" s="8"/>
    </row>
    <row r="5" spans="1:5" s="88" customFormat="1" ht="12" thickBot="1" x14ac:dyDescent="0.25">
      <c r="A5" s="22"/>
      <c r="B5" s="28"/>
      <c r="C5" s="220" t="s">
        <v>416</v>
      </c>
      <c r="D5" s="8"/>
      <c r="E5" s="8"/>
    </row>
    <row r="6" spans="1:5" s="88" customFormat="1" ht="13.5" customHeight="1" thickTop="1" x14ac:dyDescent="0.2">
      <c r="A6" s="22"/>
      <c r="B6" s="30">
        <v>4</v>
      </c>
      <c r="C6" s="417" t="s">
        <v>417</v>
      </c>
      <c r="D6" s="417"/>
      <c r="E6" s="417"/>
    </row>
    <row r="7" spans="1:5" s="88" customFormat="1" ht="12.75" customHeight="1" x14ac:dyDescent="0.2">
      <c r="A7" s="22"/>
      <c r="B7" s="30">
        <v>3</v>
      </c>
      <c r="C7" s="417" t="s">
        <v>418</v>
      </c>
      <c r="D7" s="417"/>
      <c r="E7" s="417"/>
    </row>
    <row r="8" spans="1:5" s="88" customFormat="1" ht="12.75" customHeight="1" x14ac:dyDescent="0.2">
      <c r="A8" s="22"/>
      <c r="B8" s="30">
        <v>2</v>
      </c>
      <c r="C8" s="417" t="s">
        <v>419</v>
      </c>
      <c r="D8" s="417"/>
      <c r="E8" s="417"/>
    </row>
    <row r="9" spans="1:5" s="88" customFormat="1" ht="12.75" customHeight="1" x14ac:dyDescent="0.2">
      <c r="A9" s="22"/>
      <c r="B9" s="30">
        <v>1</v>
      </c>
      <c r="C9" s="417" t="s">
        <v>420</v>
      </c>
      <c r="D9" s="417"/>
      <c r="E9" s="417"/>
    </row>
    <row r="10" spans="1:5" s="88" customFormat="1" x14ac:dyDescent="0.2">
      <c r="A10" s="200"/>
      <c r="B10" s="204"/>
      <c r="C10" s="223"/>
      <c r="D10" s="221"/>
      <c r="E10" s="221"/>
    </row>
    <row r="11" spans="1:5" s="88" customFormat="1" ht="15.75" customHeight="1" x14ac:dyDescent="0.2">
      <c r="A11" s="206" t="s">
        <v>421</v>
      </c>
      <c r="B11" s="207" t="s">
        <v>26</v>
      </c>
      <c r="C11" s="423" t="str">
        <f>UPPER(Mudel!D4)</f>
        <v>NOORTELE ON LOODUD MITMEKÜLGSED VÕIMALUSED NOORSOOTÖÖS OSALEMISEKS</v>
      </c>
      <c r="D11" s="423"/>
      <c r="E11" s="423"/>
    </row>
    <row r="12" spans="1:5" s="88" customFormat="1" ht="12.75" customHeight="1" x14ac:dyDescent="0.2">
      <c r="A12" s="418" t="s">
        <v>422</v>
      </c>
      <c r="B12" s="209" t="s">
        <v>423</v>
      </c>
      <c r="C12" s="350" t="s">
        <v>424</v>
      </c>
      <c r="D12" s="424" t="s">
        <v>425</v>
      </c>
      <c r="E12" s="424"/>
    </row>
    <row r="13" spans="1:5" s="88" customFormat="1" ht="39" customHeight="1" x14ac:dyDescent="0.2">
      <c r="A13" s="419"/>
      <c r="B13" s="210" t="s">
        <v>29</v>
      </c>
      <c r="C13" s="353" t="str">
        <f>Mudel!F5</f>
        <v>Noortel on võimalus osaleda huvihariduses</v>
      </c>
      <c r="D13" s="426" t="str">
        <f>Mudel!G6</f>
        <v>Indikaator on täidetud, kui KOV territooriumil tegutsevad huvikoolid, mis pakuvad noortele huvihariduses osalemise võimalusi, või on sõlmitud vastavasisulised kokkulepped teiste KOV-dega.</v>
      </c>
      <c r="E13" s="426"/>
    </row>
    <row r="14" spans="1:5" s="88" customFormat="1" ht="42.6" customHeight="1" x14ac:dyDescent="0.2">
      <c r="A14" s="419"/>
      <c r="B14" s="211" t="s">
        <v>32</v>
      </c>
      <c r="C14" s="353" t="str">
        <f>Mudel!F7</f>
        <v>Noortel on võimalus osaleda üldharidus- ja kutsekooli noorsootöös (sh huvitegevuses)</v>
      </c>
      <c r="D14" s="426" t="str">
        <f>Mudel!G8</f>
        <v>Indikaator on täidetud, kui igas KOV-i üldharidus- ja kutsekoolis pakutakse kõikides astmetes (1.–3. klass, 4.-6. klass, 7.–9. klass ja gümnaasium, kutsekool) huvitegevuse võimalusi nii spordi, LTT, üldkultuuri (sh muusika, kunst, tants) huviala valdkondades.</v>
      </c>
      <c r="E14" s="426"/>
    </row>
    <row r="15" spans="1:5" s="88" customFormat="1" ht="39" customHeight="1" x14ac:dyDescent="0.2">
      <c r="A15" s="419"/>
      <c r="B15" s="211" t="s">
        <v>35</v>
      </c>
      <c r="C15" s="353" t="str">
        <f>Mudel!F9</f>
        <v>Noortel on võimalus osaleda avatud noorsootöös</v>
      </c>
      <c r="D15" s="426" t="str">
        <f>Mudel!G10</f>
        <v>Indikaator on täidetud, kui KOV territooriumil tegutseb 300 noore kohta vähemalt 1 avatud noorsootööd pakkuv asutus (avatud noortekeskus, noortetuba) või on sõlmitud vastavasisulised kokkulepped teiste KOV-dega.</v>
      </c>
      <c r="E15" s="426"/>
    </row>
    <row r="16" spans="1:5" s="88" customFormat="1" ht="33.75" x14ac:dyDescent="0.2">
      <c r="A16" s="419"/>
      <c r="B16" s="211" t="s">
        <v>38</v>
      </c>
      <c r="C16" s="353" t="str">
        <f>Mudel!F11</f>
        <v>Noortel on võimalus osaleda muudes KOV toetatud noorsootöö tegevustes/teenustes (laagrid, malevad, üritused, projektid jms)</v>
      </c>
      <c r="D16" s="426" t="str">
        <f>Mudel!G12</f>
        <v xml:space="preserve">Indikaator on täidetud, kui KOV territooriumil elavatel noortel on võimalus osaleda muudes KOV toetatud noorsootöö tegevustes/teenustes (laagrid, malevad, üritused, projektid jms), mis jäävad indikaatorites 1.1.1–1.1.3 mainitust välja. </v>
      </c>
      <c r="E16" s="426"/>
    </row>
    <row r="17" spans="1:7" s="88" customFormat="1" ht="57" customHeight="1" x14ac:dyDescent="0.2">
      <c r="A17" s="419"/>
      <c r="B17" s="211" t="s">
        <v>41</v>
      </c>
      <c r="C17" s="353" t="str">
        <f>Mudel!F13</f>
        <v>Noorsootöö võimalused on loodud mitmekülgsetes valdkondades (nt muusika, kunst, loodus ja keskkond, tehnika, sport, üldkultuur, kodanikuharidus, rahvusvaheline koostöö)</v>
      </c>
      <c r="D17" s="426" t="str">
        <f>Mudel!G14</f>
        <v>Indikaator on täielikult täidetud, kui noorsootöö võimalused on kõikides nimetatud valdkondades.</v>
      </c>
      <c r="E17" s="426"/>
    </row>
    <row r="18" spans="1:7" s="88" customFormat="1" ht="45" x14ac:dyDescent="0.2">
      <c r="A18" s="419"/>
      <c r="B18" s="211" t="s">
        <v>44</v>
      </c>
      <c r="C18" s="353" t="str">
        <f>Mudel!F15</f>
        <v>Noortele on loodud teadmiste ja oskuste proovilepaneku ning nende esitlemise võimalused (nt võistlused, kontserdid, näitused, etendused, festivalid)</v>
      </c>
      <c r="D18" s="426" t="str">
        <f>Mudel!G16</f>
        <v>Indikaator on täielikult täidetud, kui KOV toetab üritusi (võistlusi, kontserte, näituseid, etendusi, festivale), mis pakuvad noortele teadmiste ja oskuste proovilepaneku ning nende esitlemise võimalusi (sh üleriigilisi). Toetus võib tähendada teavitamist, rahalist toetust, korraldusabi vms.</v>
      </c>
      <c r="E18" s="426"/>
    </row>
    <row r="19" spans="1:7" s="88" customFormat="1" ht="51.75" customHeight="1" x14ac:dyDescent="0.2">
      <c r="A19" s="419"/>
      <c r="B19" s="211" t="s">
        <v>47</v>
      </c>
      <c r="C19" s="353" t="str">
        <f>Mudel!F17</f>
        <v>Noortele on tagatud noorsootöös osalemiseks võrdsed võimalused (sh väiksemate võimalustega noortele)</v>
      </c>
      <c r="D19" s="426" t="str">
        <f>Mudel!G18</f>
        <v>Indikaator on täidetud, kui rakendatakse meetmeid väiksemate võimalustega noortele noorsootöös osalemiseks, et tagada kõigile võrdsed võimalused: väiksemate võimalustega noortel on toetus- või soodustusvõimalused noorsootöös osalemiseks (sh näiteks transporditoetus huvikooli minemiseks); juurdepääs ja sobilik huvitegevus erivajadustega noortele.</v>
      </c>
      <c r="E19" s="426"/>
    </row>
    <row r="20" spans="1:7" s="88" customFormat="1" ht="51.75" customHeight="1" x14ac:dyDescent="0.2">
      <c r="A20" s="419"/>
      <c r="B20" s="211" t="s">
        <v>50</v>
      </c>
      <c r="C20" s="353" t="str">
        <f>Mudel!F19</f>
        <v>Noorsootöö kvaliteedi ja tegevuste mõju hindamine toimub regulaarselt</v>
      </c>
      <c r="D20" s="426" t="str">
        <f>Mudel!G20</f>
        <v>Indikaator on täidetud, kui KOV-is pakutavate noorsootöö tegevuste kvaliteeti ja mõju hinnatakse regulaarselt vähemalt iga 5 aasta järel (näitajad võivad olla osalejate arv, osalemise kestvus, osalemise tulemused vms)</v>
      </c>
      <c r="E20" s="426"/>
    </row>
    <row r="21" spans="1:7" s="88" customFormat="1" ht="15.75" customHeight="1" x14ac:dyDescent="0.2">
      <c r="A21" s="419"/>
      <c r="B21" s="425" t="s">
        <v>426</v>
      </c>
      <c r="C21" s="425"/>
      <c r="D21" s="425"/>
      <c r="E21" s="425"/>
    </row>
    <row r="22" spans="1:7" s="88" customFormat="1" ht="22.5" customHeight="1" x14ac:dyDescent="0.2">
      <c r="A22" s="419"/>
      <c r="B22" s="421" t="s">
        <v>53</v>
      </c>
      <c r="C22" s="422" t="str">
        <f>Mudel!F21</f>
        <v>Huvihariduses ja -tegevuses osalevate noorte arv on kõrge (vähemalt 15% kõikidest noortest)</v>
      </c>
      <c r="D22" s="358" t="str">
        <f>'2_tulemusindikaatorid'!G7</f>
        <v>7-12. a</v>
      </c>
      <c r="E22" s="218" t="s">
        <v>427</v>
      </c>
    </row>
    <row r="23" spans="1:7" s="88" customFormat="1" x14ac:dyDescent="0.2">
      <c r="A23" s="419"/>
      <c r="B23" s="421"/>
      <c r="C23" s="422"/>
      <c r="D23" s="358" t="str">
        <f>'2_tulemusindikaatorid'!G8</f>
        <v>13-19. a</v>
      </c>
      <c r="E23" s="218" t="s">
        <v>427</v>
      </c>
    </row>
    <row r="24" spans="1:7" s="88" customFormat="1" x14ac:dyDescent="0.2">
      <c r="A24" s="419"/>
      <c r="B24" s="421"/>
      <c r="C24" s="422"/>
      <c r="D24" s="358" t="str">
        <f>'2_tulemusindikaatorid'!G9</f>
        <v>20-26. a</v>
      </c>
      <c r="E24" s="218" t="s">
        <v>428</v>
      </c>
    </row>
    <row r="25" spans="1:7" s="88" customFormat="1" ht="22.5" customHeight="1" x14ac:dyDescent="0.2">
      <c r="A25" s="419"/>
      <c r="B25" s="421" t="s">
        <v>56</v>
      </c>
      <c r="C25" s="422" t="str">
        <f>Mudel!F23</f>
        <v>Noorsootöös tervikuna osalevate noorte arv on kõrge (vähemalt 65%)</v>
      </c>
      <c r="D25" s="358" t="str">
        <f>'2_tulemusindikaatorid'!G10</f>
        <v>7-12. a</v>
      </c>
      <c r="E25" s="218" t="s">
        <v>427</v>
      </c>
    </row>
    <row r="26" spans="1:7" s="88" customFormat="1" x14ac:dyDescent="0.2">
      <c r="A26" s="419"/>
      <c r="B26" s="421"/>
      <c r="C26" s="422"/>
      <c r="D26" s="358" t="str">
        <f>'2_tulemusindikaatorid'!G11</f>
        <v>13-19. a</v>
      </c>
      <c r="E26" s="218" t="s">
        <v>429</v>
      </c>
    </row>
    <row r="27" spans="1:7" s="88" customFormat="1" x14ac:dyDescent="0.2">
      <c r="A27" s="420"/>
      <c r="B27" s="421"/>
      <c r="C27" s="422"/>
      <c r="D27" s="358" t="str">
        <f>'2_tulemusindikaatorid'!G12</f>
        <v>20-26. a</v>
      </c>
      <c r="E27" s="218" t="s">
        <v>430</v>
      </c>
    </row>
    <row r="28" spans="1:7" s="88" customFormat="1" ht="33" customHeight="1" x14ac:dyDescent="0.2">
      <c r="A28" s="212" t="s">
        <v>431</v>
      </c>
      <c r="B28" s="213">
        <v>4</v>
      </c>
      <c r="C28" s="428" t="str">
        <f>IF(B28=4,$C$6,IF(B28=3,$C$7,IF(B28=2,$C$8,IF(B28=1,$C$9,""))))</f>
        <v>KOV territooriumil tehtav noorsootöö vastab täielikult kirjeldatud olukorrale</v>
      </c>
      <c r="D28" s="428"/>
      <c r="E28" s="428"/>
    </row>
    <row r="29" spans="1:7" s="88" customFormat="1" ht="409.5" customHeight="1" x14ac:dyDescent="0.2">
      <c r="A29" s="212" t="s">
        <v>432</v>
      </c>
      <c r="B29" s="432" t="s">
        <v>556</v>
      </c>
      <c r="C29" s="432"/>
      <c r="D29" s="432"/>
      <c r="E29" s="432"/>
      <c r="G29" s="89"/>
    </row>
    <row r="30" spans="1:7" s="88" customFormat="1" ht="102.75" customHeight="1" x14ac:dyDescent="0.2">
      <c r="A30" s="212" t="s">
        <v>433</v>
      </c>
      <c r="B30" s="430" t="s">
        <v>514</v>
      </c>
      <c r="C30" s="430"/>
      <c r="D30" s="430"/>
      <c r="E30" s="430"/>
    </row>
    <row r="31" spans="1:7" s="88" customFormat="1" ht="75" customHeight="1" x14ac:dyDescent="0.2">
      <c r="A31" s="214" t="s">
        <v>434</v>
      </c>
      <c r="B31" s="430" t="s">
        <v>557</v>
      </c>
      <c r="C31" s="430"/>
      <c r="D31" s="430"/>
      <c r="E31" s="430"/>
    </row>
    <row r="32" spans="1:7" s="88" customFormat="1" x14ac:dyDescent="0.2">
      <c r="A32" s="36"/>
      <c r="B32" s="202"/>
      <c r="C32" s="87"/>
    </row>
    <row r="33" spans="1:5" s="88" customFormat="1" ht="18" customHeight="1" x14ac:dyDescent="0.2">
      <c r="A33" s="206" t="s">
        <v>421</v>
      </c>
      <c r="B33" s="207" t="s">
        <v>59</v>
      </c>
      <c r="C33" s="423" t="str">
        <f>UPPER(Mudel!D28)</f>
        <v>NOORTELE ON TAGATUD MITMEKÜLGSED VÕIMALUSED ETTEVÕTLIKKUSE SUURENDAMISEKS JA DIGIVÕIMALUSTE KASUTAMISEKS</v>
      </c>
      <c r="D33" s="423"/>
      <c r="E33" s="423"/>
    </row>
    <row r="34" spans="1:5" s="88" customFormat="1" x14ac:dyDescent="0.2">
      <c r="A34" s="208"/>
      <c r="B34" s="209" t="s">
        <v>423</v>
      </c>
      <c r="C34" s="350" t="s">
        <v>424</v>
      </c>
      <c r="D34" s="427" t="s">
        <v>425</v>
      </c>
      <c r="E34" s="427"/>
    </row>
    <row r="35" spans="1:5" s="88" customFormat="1" ht="57" customHeight="1" x14ac:dyDescent="0.2">
      <c r="A35" s="433" t="s">
        <v>422</v>
      </c>
      <c r="B35" s="210" t="s">
        <v>61</v>
      </c>
      <c r="C35" s="353" t="str">
        <f>Mudel!F29</f>
        <v>Noortel on võimalus osaleda ettevõtlikkust soodustavates tegevustes</v>
      </c>
      <c r="D35" s="434" t="s">
        <v>63</v>
      </c>
      <c r="E35" s="434"/>
    </row>
    <row r="36" spans="1:5" s="88" customFormat="1" ht="57" customHeight="1" x14ac:dyDescent="0.2">
      <c r="A36" s="433"/>
      <c r="B36" s="210" t="s">
        <v>64</v>
      </c>
      <c r="C36" s="353" t="str">
        <f>Mudel!F31</f>
        <v>Noortele on loodud omaalgatus- või projektifond, mille abil oma ideid ellu viia</v>
      </c>
      <c r="D36" s="434" t="str">
        <f>Mudel!G32</f>
        <v>Indikaator on täidetud, kui KOV on loonud noortele esmase omaalgatuskogemuse saamiseks keskkonna või võimalused, mille abil noored saavad omaalgatuslikke tegevusi ellu viia (näiteks on antud selleks eelarvelised vahendid noortekeskusele, koolile või noorteorganisatsioonidele).</v>
      </c>
      <c r="E36" s="434"/>
    </row>
    <row r="37" spans="1:5" s="88" customFormat="1" ht="57" customHeight="1" x14ac:dyDescent="0.2">
      <c r="A37" s="433"/>
      <c r="B37" s="210" t="s">
        <v>67</v>
      </c>
      <c r="C37" s="353" t="str">
        <f>Mudel!F33</f>
        <v>Soodustatakse noorte poolt digivahendite tarka kasutamist</v>
      </c>
      <c r="D37" s="434" t="str">
        <f>Mudel!G34</f>
        <v>Indikaator on täidetud, kui KOV-i poolt on loodud võimalused, et toetada digivahendite kasutamist noorte poolt (nt arvutid, tahvelarvutid noortekeskustes) ning soodustatakse digivahendite tarka ja teadlikku kasutamist (nt teavitatakse noori küberruumi ohtudest jne)</v>
      </c>
      <c r="E37" s="434"/>
    </row>
    <row r="38" spans="1:5" s="88" customFormat="1" x14ac:dyDescent="0.2">
      <c r="A38" s="433"/>
      <c r="B38" s="425" t="s">
        <v>426</v>
      </c>
      <c r="C38" s="425"/>
      <c r="D38" s="425"/>
      <c r="E38" s="425"/>
    </row>
    <row r="39" spans="1:5" s="88" customFormat="1" ht="22.5" x14ac:dyDescent="0.2">
      <c r="A39" s="433"/>
      <c r="B39" s="355" t="s">
        <v>70</v>
      </c>
      <c r="C39" s="356" t="str">
        <f>Mudel!F35</f>
        <v>Noortemalevas osalevate noorte arv on kõrge (vähemalt 10%)</v>
      </c>
      <c r="D39" s="358" t="str">
        <f>'2_tulemusindikaatorid'!G13</f>
        <v>13-19. a</v>
      </c>
      <c r="E39" s="358" t="s">
        <v>435</v>
      </c>
    </row>
    <row r="40" spans="1:5" s="88" customFormat="1" ht="15.75" customHeight="1" x14ac:dyDescent="0.2">
      <c r="A40" s="212" t="s">
        <v>431</v>
      </c>
      <c r="B40" s="213">
        <v>3</v>
      </c>
      <c r="C40" s="428" t="str">
        <f>IF(B40=4,$C$6,IF(B40=3,$C$7,IF(B40=2,$C$8,IF(B40=1,$C$9,""))))</f>
        <v>KOV territooriumil tehtav noorsootöö vastab kirjeldatud olukorrale suures osas (st vastab enamikele tingimustele)</v>
      </c>
      <c r="D40" s="428"/>
      <c r="E40" s="428"/>
    </row>
    <row r="41" spans="1:5" s="88" customFormat="1" ht="158.25" customHeight="1" x14ac:dyDescent="0.2">
      <c r="A41" s="212" t="s">
        <v>432</v>
      </c>
      <c r="B41" s="429" t="s">
        <v>558</v>
      </c>
      <c r="C41" s="430"/>
      <c r="D41" s="430"/>
      <c r="E41" s="430"/>
    </row>
    <row r="42" spans="1:5" s="88" customFormat="1" ht="60" customHeight="1" x14ac:dyDescent="0.2">
      <c r="A42" s="212" t="s">
        <v>433</v>
      </c>
      <c r="B42" s="430" t="s">
        <v>559</v>
      </c>
      <c r="C42" s="430"/>
      <c r="D42" s="430"/>
      <c r="E42" s="430"/>
    </row>
    <row r="43" spans="1:5" s="88" customFormat="1" ht="60" customHeight="1" x14ac:dyDescent="0.2">
      <c r="A43" s="214" t="s">
        <v>434</v>
      </c>
      <c r="B43" s="430" t="s">
        <v>515</v>
      </c>
      <c r="C43" s="430"/>
      <c r="D43" s="430"/>
      <c r="E43" s="430"/>
    </row>
    <row r="44" spans="1:5" s="88" customFormat="1" x14ac:dyDescent="0.2">
      <c r="A44" s="36"/>
      <c r="B44" s="202"/>
      <c r="C44" s="87"/>
    </row>
    <row r="45" spans="1:5" s="88" customFormat="1" ht="32.25" customHeight="1" x14ac:dyDescent="0.2">
      <c r="A45" s="352" t="s">
        <v>421</v>
      </c>
      <c r="B45" s="207" t="s">
        <v>73</v>
      </c>
      <c r="C45" s="431" t="str">
        <f>UPPER(Mudel!D40)</f>
        <v>SOODUSTATAKSE NOORTE KODANIKUTEADLIKKUSE SUURENDAMIST, KODANIKUKASVATUSE TÕHUSTAMIST JA MITMEKULTUURILISUSE VÄÄRTUSTAMIST</v>
      </c>
      <c r="D45" s="431"/>
      <c r="E45" s="431"/>
    </row>
    <row r="46" spans="1:5" s="88" customFormat="1" ht="17.25" customHeight="1" x14ac:dyDescent="0.2">
      <c r="A46" s="208"/>
      <c r="B46" s="209" t="s">
        <v>423</v>
      </c>
      <c r="C46" s="350" t="s">
        <v>424</v>
      </c>
      <c r="D46" s="427" t="s">
        <v>425</v>
      </c>
      <c r="E46" s="427"/>
    </row>
    <row r="47" spans="1:5" s="88" customFormat="1" ht="49.5" customHeight="1" x14ac:dyDescent="0.2">
      <c r="A47" s="433" t="s">
        <v>422</v>
      </c>
      <c r="B47" s="210" t="s">
        <v>75</v>
      </c>
      <c r="C47" s="353" t="str">
        <f>Mudel!F41</f>
        <v>Toetatakse noorte kodanikukasvatusliku sisuga tegevusi (programmid, koolitused, seminarid, õppevahendid jne) noorsootöö kaudu</v>
      </c>
      <c r="D47" s="435" t="str">
        <f>Mudel!G42</f>
        <v>Indikaator on täidetud, kui KOV toetab järjepidevalt noorte kodanikukasvatusliku sisuga programmide või projektide elluviimist (toetatakse noorsootöö kaudu vähemalt üht üritust aastas; nt noortele suunatud tegevused kodanikunädala, kodanikuaasta raames vms).</v>
      </c>
      <c r="E47" s="435"/>
    </row>
    <row r="48" spans="1:5" s="88" customFormat="1" ht="78.75" x14ac:dyDescent="0.2">
      <c r="A48" s="433"/>
      <c r="B48" s="211" t="s">
        <v>78</v>
      </c>
      <c r="C48" s="353" t="str">
        <f>Mudel!F43</f>
        <v>Noortel võimaldatakse osaleda rahvusvahelistel noorteseminaridel, noortekohtumistel, koolitustel, konverentsidel, õpilasvahetuse programmides ja/või laagrites, mis on seotud noorsootöö väärtuste ja põhimõtetega ning mis põhinevad noort aktiivseks kodanikuks kujundamise raamistikul ja/või mitmekultuursuse väärtustamisel</v>
      </c>
      <c r="D48" s="435" t="str">
        <f>Mudel!G44</f>
        <v>Indikaator on täidetud, kui KOV toetab noori sellistel seminaridel, kohtumistel, koolitustel, konverentsidel, programmides või laagrites osalemisel (nt  Erasmus+, õpilasvahetus, GLEN jms). Toetamine võib olla näiteks nõuanded projekti kirjutamisel ja selle juhtimisel, muu korraldustugi, kaasrahastamise tagamine jms.</v>
      </c>
      <c r="E48" s="435"/>
    </row>
    <row r="49" spans="1:5" s="88" customFormat="1" ht="33.75" customHeight="1" x14ac:dyDescent="0.2">
      <c r="A49" s="433"/>
      <c r="B49" s="211" t="s">
        <v>81</v>
      </c>
      <c r="C49" s="353" t="str">
        <f>Mudel!F45</f>
        <v>Noortele võimaldatakse teha vabatahtlikku tööd kohalikul tasandil</v>
      </c>
      <c r="D49" s="435" t="str">
        <f>Mudel!G46</f>
        <v>Indikaator on täidetud, kui KOV noored saavad teha vabatahtlikku tööd KOV asutustes või koostöö olemasolu korral KOV partnerite juures.</v>
      </c>
      <c r="E49" s="435"/>
    </row>
    <row r="50" spans="1:5" s="88" customFormat="1" ht="45.75" customHeight="1" x14ac:dyDescent="0.2">
      <c r="A50" s="433"/>
      <c r="B50" s="211" t="s">
        <v>84</v>
      </c>
      <c r="C50" s="353" t="str">
        <f>Mudel!F45</f>
        <v>Noortele võimaldatakse teha vabatahtlikku tööd kohalikul tasandil</v>
      </c>
      <c r="D50" s="435" t="str">
        <f>Mudel!G48</f>
        <v>Indikaator on täidetud, kui noortele on loodud võimalused vabatahtliku töö tegemiseks rahvusvahelisel tasandil (nt levitatakse teavet, nõustatakse, toetatakse rahaga ja tehakse koostööd partneritega), nt EVT (Euroopa Vabatahtlik Teenistus) kaudu.</v>
      </c>
      <c r="E50" s="435"/>
    </row>
    <row r="51" spans="1:5" s="88" customFormat="1" ht="37.5" customHeight="1" x14ac:dyDescent="0.2">
      <c r="A51" s="433"/>
      <c r="B51" s="211" t="s">
        <v>87</v>
      </c>
      <c r="C51" s="353" t="str">
        <f>Mudel!F49</f>
        <v>Teiste riikide noortele on loodud võimalused teha vabatahtlikku tööd KOV asutustes (nt EVT – Euroopa Vabatahtlik Teenistus)</v>
      </c>
      <c r="D51" s="435" t="str">
        <f>Mudel!G50</f>
        <v>Indikaator on täidetud, kui KOV asutustes võimaldatakse vabatahtliku töö tegemist teiste riikide inimestele või koostöö olemasolu korral KOV partnerite juures.</v>
      </c>
      <c r="E51" s="435"/>
    </row>
    <row r="52" spans="1:5" s="88" customFormat="1" ht="19.5" customHeight="1" x14ac:dyDescent="0.2">
      <c r="A52" s="212" t="s">
        <v>431</v>
      </c>
      <c r="B52" s="213">
        <v>4</v>
      </c>
      <c r="C52" s="428" t="str">
        <f>IF(B52=4,$C$6,IF(B52=3,$C$7,IF(B52=2,$C$8,IF(B52=1,$C$9,""))))</f>
        <v>KOV territooriumil tehtav noorsootöö vastab täielikult kirjeldatud olukorrale</v>
      </c>
      <c r="D52" s="436"/>
      <c r="E52" s="436"/>
    </row>
    <row r="53" spans="1:5" s="88" customFormat="1" ht="278.25" customHeight="1" x14ac:dyDescent="0.2">
      <c r="A53" s="212" t="s">
        <v>432</v>
      </c>
      <c r="B53" s="437" t="s">
        <v>560</v>
      </c>
      <c r="C53" s="438"/>
      <c r="D53" s="438"/>
      <c r="E53" s="438"/>
    </row>
    <row r="54" spans="1:5" s="88" customFormat="1" ht="60" customHeight="1" x14ac:dyDescent="0.2">
      <c r="A54" s="212" t="s">
        <v>433</v>
      </c>
      <c r="B54" s="430" t="s">
        <v>516</v>
      </c>
      <c r="C54" s="439"/>
      <c r="D54" s="439"/>
      <c r="E54" s="439"/>
    </row>
    <row r="55" spans="1:5" s="88" customFormat="1" ht="60" customHeight="1" x14ac:dyDescent="0.2">
      <c r="A55" s="214" t="s">
        <v>434</v>
      </c>
      <c r="B55" s="430" t="s">
        <v>517</v>
      </c>
      <c r="C55" s="439"/>
      <c r="D55" s="439"/>
      <c r="E55" s="439"/>
    </row>
    <row r="56" spans="1:5" s="88" customFormat="1" x14ac:dyDescent="0.2">
      <c r="A56" s="36"/>
      <c r="B56" s="202"/>
      <c r="C56" s="87"/>
    </row>
    <row r="57" spans="1:5" s="88" customFormat="1" ht="18" customHeight="1" x14ac:dyDescent="0.2">
      <c r="A57" s="206" t="s">
        <v>421</v>
      </c>
      <c r="B57" s="207" t="s">
        <v>90</v>
      </c>
      <c r="C57" s="423" t="str">
        <f>UPPER(Mudel!D52)</f>
        <v>TUNNUSTATAKSE JA ARVESTATAKSE ÕPIKOGEMUST NING -TULEMUSI</v>
      </c>
      <c r="D57" s="423"/>
      <c r="E57" s="423"/>
    </row>
    <row r="58" spans="1:5" s="88" customFormat="1" x14ac:dyDescent="0.2">
      <c r="A58" s="208"/>
      <c r="B58" s="209" t="s">
        <v>423</v>
      </c>
      <c r="C58" s="350" t="s">
        <v>424</v>
      </c>
      <c r="D58" s="427" t="s">
        <v>425</v>
      </c>
      <c r="E58" s="427"/>
    </row>
    <row r="59" spans="1:5" s="88" customFormat="1" ht="33.75" x14ac:dyDescent="0.2">
      <c r="A59" s="433" t="s">
        <v>422</v>
      </c>
      <c r="B59" s="210" t="s">
        <v>92</v>
      </c>
      <c r="C59" s="353" t="str">
        <f>Mudel!F53</f>
        <v>Eksisteerib läbimõeldud kord noorte mitteformaalse õppimise (sh vabatahtliku tööga saadud) kogemuse ja tulemuste tunnustamiseks</v>
      </c>
      <c r="D59" s="435" t="str">
        <f>Mudel!G54</f>
        <v>Indikaator on täidetud, kui mitteformaalse õppe (sh vabatahtliku tööga) kogemuse ja tulemuste tunnustamine toimub järjepidevalt ja läbimõeldud korra alusel (sh antakse preemiaid, tiitleid, tänukirju).</v>
      </c>
      <c r="E59" s="435"/>
    </row>
    <row r="60" spans="1:5" s="88" customFormat="1" ht="32.25" customHeight="1" x14ac:dyDescent="0.2">
      <c r="A60" s="433"/>
      <c r="B60" s="211" t="s">
        <v>95</v>
      </c>
      <c r="C60" s="353" t="str">
        <f>Mudel!F55</f>
        <v>Mitteformaalse õppe arvestamine formaalhariduses toimub läbimõeldud korra alusel</v>
      </c>
      <c r="D60" s="435" t="str">
        <f>Mudel!G56</f>
        <v>Indikaator on täidetud siis, kui mitteformaalse õppe arvestamine formaalhariduses toimub läbimõeldud korra alusel (näiteks arvestavad üldhariduskoolid teatud ainetes (kehaline kasvatus, muusikaõpetus, kunstiõpetus) huvikoolides (muusika-, spordi- ja kunstikoolid) õpitut.</v>
      </c>
      <c r="E60" s="435"/>
    </row>
    <row r="61" spans="1:5" s="88" customFormat="1" ht="33.75" x14ac:dyDescent="0.2">
      <c r="A61" s="351"/>
      <c r="B61" s="211" t="s">
        <v>98</v>
      </c>
      <c r="C61" s="353" t="str">
        <f>Mudel!F57</f>
        <v>Noori teavitatakse mitteformaalse õppimise tunnustamise töövahenditest (nt Teeviit, Vabatahtlike Pass, Noortepass jt)</v>
      </c>
      <c r="D61" s="435" t="str">
        <f>Mudel!G58</f>
        <v>Indikaator on täidetud, kui KOV suunab oma noorsootöötajaid, et omavalitsuse noored kasutaksid mitteformaalse õppimise tunnustamise töövahendeid.</v>
      </c>
      <c r="E61" s="435"/>
    </row>
    <row r="62" spans="1:5" s="88" customFormat="1" ht="15.75" customHeight="1" x14ac:dyDescent="0.2">
      <c r="A62" s="212" t="s">
        <v>431</v>
      </c>
      <c r="B62" s="213">
        <v>3</v>
      </c>
      <c r="C62" s="428" t="str">
        <f>IF(B62=4,$C$6,IF(B62=3,$C$7,IF(B62=2,$C$8,IF(B62=1,$C$9,""))))</f>
        <v>KOV territooriumil tehtav noorsootöö vastab kirjeldatud olukorrale suures osas (st vastab enamikele tingimustele)</v>
      </c>
      <c r="D62" s="428"/>
      <c r="E62" s="428"/>
    </row>
    <row r="63" spans="1:5" s="88" customFormat="1" ht="189.75" customHeight="1" x14ac:dyDescent="0.2">
      <c r="A63" s="212" t="s">
        <v>432</v>
      </c>
      <c r="B63" s="440" t="s">
        <v>561</v>
      </c>
      <c r="C63" s="430"/>
      <c r="D63" s="430"/>
      <c r="E63" s="430"/>
    </row>
    <row r="64" spans="1:5" s="88" customFormat="1" ht="60" customHeight="1" x14ac:dyDescent="0.2">
      <c r="A64" s="212" t="s">
        <v>433</v>
      </c>
      <c r="B64" s="430" t="s">
        <v>518</v>
      </c>
      <c r="C64" s="430"/>
      <c r="D64" s="430"/>
      <c r="E64" s="430"/>
    </row>
    <row r="65" spans="1:5" s="88" customFormat="1" ht="60" customHeight="1" x14ac:dyDescent="0.2">
      <c r="A65" s="214" t="s">
        <v>434</v>
      </c>
      <c r="B65" s="430" t="s">
        <v>544</v>
      </c>
      <c r="C65" s="430"/>
      <c r="D65" s="430"/>
      <c r="E65" s="430"/>
    </row>
    <row r="69" spans="1:5" x14ac:dyDescent="0.2">
      <c r="B69" s="201"/>
    </row>
  </sheetData>
  <sheetProtection formatCells="0" formatColumns="0" formatRows="0" insertHyperlinks="0"/>
  <mergeCells count="59">
    <mergeCell ref="B64:E64"/>
    <mergeCell ref="B65:E65"/>
    <mergeCell ref="D20:E20"/>
    <mergeCell ref="D58:E58"/>
    <mergeCell ref="A59:A60"/>
    <mergeCell ref="D59:E59"/>
    <mergeCell ref="D60:E60"/>
    <mergeCell ref="D61:E61"/>
    <mergeCell ref="C62:E62"/>
    <mergeCell ref="C52:E52"/>
    <mergeCell ref="B53:E53"/>
    <mergeCell ref="B54:E54"/>
    <mergeCell ref="B55:E55"/>
    <mergeCell ref="C57:E57"/>
    <mergeCell ref="B63:E63"/>
    <mergeCell ref="A47:A51"/>
    <mergeCell ref="D47:E47"/>
    <mergeCell ref="D48:E48"/>
    <mergeCell ref="D49:E49"/>
    <mergeCell ref="D50:E50"/>
    <mergeCell ref="D51:E51"/>
    <mergeCell ref="B29:E29"/>
    <mergeCell ref="B30:E30"/>
    <mergeCell ref="C28:E28"/>
    <mergeCell ref="A35:A39"/>
    <mergeCell ref="D35:E35"/>
    <mergeCell ref="D36:E36"/>
    <mergeCell ref="D37:E37"/>
    <mergeCell ref="B38:E38"/>
    <mergeCell ref="B31:E31"/>
    <mergeCell ref="C33:E33"/>
    <mergeCell ref="D46:E46"/>
    <mergeCell ref="D34:E34"/>
    <mergeCell ref="C40:E40"/>
    <mergeCell ref="B41:E41"/>
    <mergeCell ref="B42:E42"/>
    <mergeCell ref="B43:E43"/>
    <mergeCell ref="C45:E45"/>
    <mergeCell ref="A12:A27"/>
    <mergeCell ref="C9:E9"/>
    <mergeCell ref="B25:B27"/>
    <mergeCell ref="C25:C27"/>
    <mergeCell ref="C11:E11"/>
    <mergeCell ref="D12:E12"/>
    <mergeCell ref="B21:E21"/>
    <mergeCell ref="B22:B24"/>
    <mergeCell ref="D13:E13"/>
    <mergeCell ref="D14:E14"/>
    <mergeCell ref="D15:E15"/>
    <mergeCell ref="D16:E16"/>
    <mergeCell ref="D19:E19"/>
    <mergeCell ref="C22:C24"/>
    <mergeCell ref="D17:E17"/>
    <mergeCell ref="D18:E18"/>
    <mergeCell ref="A1:E1"/>
    <mergeCell ref="A3:D3"/>
    <mergeCell ref="C6:E6"/>
    <mergeCell ref="C7:E7"/>
    <mergeCell ref="C8:E8"/>
  </mergeCells>
  <dataValidations count="1">
    <dataValidation type="list" allowBlank="1" showInputMessage="1" showErrorMessage="1" sqref="B62 B52 B40 B28" xr:uid="{00000000-0002-0000-0400-000000000000}">
      <formula1>$B$6:$B$9</formula1>
    </dataValidation>
  </dataValidations>
  <pageMargins left="0.25" right="0.25" top="0.75" bottom="0.75" header="0.3" footer="0.3"/>
  <pageSetup paperSize="9" fitToHeight="0" orientation="landscape" r:id="rId1"/>
  <rowBreaks count="2" manualBreakCount="2">
    <brk id="32" max="16383" man="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F104"/>
  <sheetViews>
    <sheetView topLeftCell="A16" zoomScaleNormal="100" workbookViewId="0">
      <selection activeCell="D26" sqref="D26:E26"/>
    </sheetView>
  </sheetViews>
  <sheetFormatPr defaultColWidth="9.140625" defaultRowHeight="12.75" x14ac:dyDescent="0.2"/>
  <cols>
    <col min="1" max="1" width="12" style="22" customWidth="1"/>
    <col min="2" max="2" width="4.7109375" style="27" customWidth="1"/>
    <col min="3" max="3" width="39" style="25" customWidth="1"/>
    <col min="4" max="4" width="36.7109375" style="25" customWidth="1"/>
    <col min="5" max="5" width="90.5703125" style="25" customWidth="1"/>
    <col min="6" max="6" width="9.140625" style="34"/>
    <col min="7" max="16384" width="9.140625" style="25"/>
  </cols>
  <sheetData>
    <row r="1" spans="1:6" ht="24" customHeight="1" x14ac:dyDescent="0.2">
      <c r="A1" s="416" t="str">
        <f>UPPER(Mudel!A1)</f>
        <v>VISIOON: IGALE NOORELE ON NOORSOOTÖÖS KÄTTESAADAVAD MITMEKÜLGSED ISIKSUSE ARENGU VÕIMALUSED</v>
      </c>
      <c r="B1" s="416"/>
      <c r="C1" s="416"/>
      <c r="D1" s="416"/>
      <c r="E1" s="416"/>
    </row>
    <row r="2" spans="1:6" ht="18.75" customHeight="1" x14ac:dyDescent="0.2">
      <c r="A2" s="444" t="str">
        <f>CONCATENATE("EESMÄRK 2: ",UPPER(Mudel!B60))</f>
        <v>EESMÄRK 2: NOORTE OSALUS OTSUSTES ON ROHKEM TOETATUD</v>
      </c>
      <c r="B2" s="444"/>
      <c r="C2" s="444"/>
      <c r="D2" s="444"/>
      <c r="E2" s="444"/>
    </row>
    <row r="3" spans="1:6" ht="23.25" customHeight="1" x14ac:dyDescent="0.2">
      <c r="A3" s="402" t="s">
        <v>436</v>
      </c>
      <c r="B3" s="402"/>
      <c r="C3" s="402"/>
      <c r="D3" s="402"/>
    </row>
    <row r="4" spans="1:6" ht="12" customHeight="1" x14ac:dyDescent="0.2">
      <c r="A4" s="26"/>
    </row>
    <row r="5" spans="1:6" ht="13.5" thickBot="1" x14ac:dyDescent="0.25">
      <c r="B5" s="28"/>
      <c r="C5" s="29" t="s">
        <v>416</v>
      </c>
    </row>
    <row r="6" spans="1:6" ht="13.5" customHeight="1" thickTop="1" x14ac:dyDescent="0.2">
      <c r="B6" s="30">
        <v>4</v>
      </c>
      <c r="C6" s="441" t="s">
        <v>417</v>
      </c>
      <c r="D6" s="441"/>
      <c r="E6" s="441"/>
    </row>
    <row r="7" spans="1:6" ht="12.75" customHeight="1" x14ac:dyDescent="0.2">
      <c r="B7" s="30">
        <v>3</v>
      </c>
      <c r="C7" s="441" t="s">
        <v>418</v>
      </c>
      <c r="D7" s="441"/>
      <c r="E7" s="441"/>
    </row>
    <row r="8" spans="1:6" ht="12.75" customHeight="1" x14ac:dyDescent="0.2">
      <c r="B8" s="30">
        <v>2</v>
      </c>
      <c r="C8" s="441" t="s">
        <v>419</v>
      </c>
      <c r="D8" s="441"/>
      <c r="E8" s="441"/>
    </row>
    <row r="9" spans="1:6" ht="12.75" customHeight="1" x14ac:dyDescent="0.2">
      <c r="A9" s="31"/>
      <c r="B9" s="30">
        <v>1</v>
      </c>
      <c r="C9" s="441" t="s">
        <v>420</v>
      </c>
      <c r="D9" s="441"/>
      <c r="E9" s="441"/>
    </row>
    <row r="10" spans="1:6" x14ac:dyDescent="0.2">
      <c r="A10" s="18"/>
      <c r="B10" s="32"/>
      <c r="C10" s="33"/>
    </row>
    <row r="11" spans="1:6" s="228" customFormat="1" ht="18" customHeight="1" x14ac:dyDescent="0.2">
      <c r="A11" s="206" t="s">
        <v>421</v>
      </c>
      <c r="B11" s="207" t="s">
        <v>102</v>
      </c>
      <c r="C11" s="423" t="str">
        <f>UPPER(Mudel!D61)</f>
        <v>SOODUSTATAKSE NOORTE OSALUSKOGEMUSE SAAMIST</v>
      </c>
      <c r="D11" s="423"/>
      <c r="E11" s="423"/>
      <c r="F11" s="227"/>
    </row>
    <row r="12" spans="1:6" x14ac:dyDescent="0.2">
      <c r="A12" s="208"/>
      <c r="B12" s="209" t="s">
        <v>423</v>
      </c>
      <c r="C12" s="350" t="s">
        <v>424</v>
      </c>
      <c r="D12" s="424" t="s">
        <v>425</v>
      </c>
      <c r="E12" s="424"/>
    </row>
    <row r="13" spans="1:6" ht="45" x14ac:dyDescent="0.2">
      <c r="A13" s="433" t="s">
        <v>422</v>
      </c>
      <c r="B13" s="210" t="s">
        <v>104</v>
      </c>
      <c r="C13" s="353" t="str">
        <f>Mudel!F62</f>
        <v>Toimivad noorte osaluse põhimõtetele (valitud noorte poolt, koosneb eri vanuserühmadesse kuuluvatest noortest, osaleb KOV otsustusprotsessis, esindab noorte huve) vastavad osaluskogud</v>
      </c>
      <c r="D13" s="434" t="str">
        <f>Mudel!G63</f>
        <v>Indikaator on täidetud, kui tegutseb osaluskogu, mis vastab noorte osaluse põhimõtetele (valitud noorte poolt, koosneb eri vanuserühmadesse kuuluvatest noortest, osaleb KOV otsustusprotsessis, esindab noorte huve).</v>
      </c>
      <c r="E13" s="434"/>
    </row>
    <row r="14" spans="1:6" ht="30.75" customHeight="1" x14ac:dyDescent="0.2">
      <c r="A14" s="433"/>
      <c r="B14" s="211" t="s">
        <v>107</v>
      </c>
      <c r="C14" s="353" t="str">
        <f>Mudel!F64</f>
        <v>Üldharidus- ja kutsekoolides tegutsevad õpilasesindused</v>
      </c>
      <c r="D14" s="442" t="str">
        <f>Mudel!G65</f>
        <v>Indikaator on täidetud, kui kõikides üldharidus- ja kutsekoolides tegutsevad õpilasesindused (v.a algkoolid).</v>
      </c>
      <c r="E14" s="442"/>
    </row>
    <row r="15" spans="1:6" ht="35.25" customHeight="1" x14ac:dyDescent="0.2">
      <c r="A15" s="433"/>
      <c r="B15" s="211" t="s">
        <v>110</v>
      </c>
      <c r="C15" s="353" t="str">
        <f>Mudel!F66</f>
        <v>Ette on nähtud rahaline toetus õpilasesindustele ja osaluskogudele</v>
      </c>
      <c r="D15" s="442" t="str">
        <f>Mudel!G67</f>
        <v>Indikaator on täidetud, kui rakendatakse iga-aastast rahalist toetust õpilasesindustele ja osaluskogudele.</v>
      </c>
      <c r="E15" s="442"/>
    </row>
    <row r="16" spans="1:6" ht="44.25" customHeight="1" x14ac:dyDescent="0.2">
      <c r="A16" s="433"/>
      <c r="B16" s="211" t="s">
        <v>113</v>
      </c>
      <c r="C16" s="353" t="str">
        <f>Mudel!F68</f>
        <v>Ette on nähtud mitterahaline toetus õpilasesindustele ja osaluskogudele</v>
      </c>
      <c r="D16" s="442" t="str">
        <f>Mudel!G69</f>
        <v>Indikaator on täidetud, kui rakendatakse iga-aastast mitterahalist toetust õpilasesindustele ja osaluskogudele (nt ruumide kasutamise võimaldamine, nõustamine, koolitamine (nt ühingute asutamise ja tegutsemispõhimõtete kohta)).</v>
      </c>
      <c r="E16" s="442"/>
    </row>
    <row r="17" spans="1:6" ht="48" customHeight="1" x14ac:dyDescent="0.2">
      <c r="A17" s="433"/>
      <c r="B17" s="211" t="s">
        <v>116</v>
      </c>
      <c r="C17" s="353" t="str">
        <f>Mudel!F70</f>
        <v>KOV toetab oma noorte osalust regionaalse ja riikliku taseme noortekogudes nende olemasolu korral</v>
      </c>
      <c r="D17" s="442" t="str">
        <f>Mudel!G71</f>
        <v>KOV soodustab oma noorte osalemist ka regionaalse ja riikliku taseme noortekogudes (nt teavitamine, rahaline toetus). Indikaator on täidetud siis, kui KOV on konkreetsete tegevustega teadlikult regionaalse ja riikliku taseme osalust soodustanud.</v>
      </c>
      <c r="E17" s="442"/>
    </row>
    <row r="18" spans="1:6" ht="21" customHeight="1" x14ac:dyDescent="0.2">
      <c r="A18" s="212" t="s">
        <v>431</v>
      </c>
      <c r="B18" s="213">
        <v>3</v>
      </c>
      <c r="C18" s="428" t="str">
        <f>IF(B18=4,$C$6,IF(B18=3,$C$7,IF(B18=2,$C$8,IF(B18=1,$C$9,""))))</f>
        <v>KOV territooriumil tehtav noorsootöö vastab kirjeldatud olukorrale suures osas (st vastab enamikele tingimustele)</v>
      </c>
      <c r="D18" s="428"/>
      <c r="E18" s="428"/>
    </row>
    <row r="19" spans="1:6" ht="149.25" customHeight="1" x14ac:dyDescent="0.2">
      <c r="A19" s="212" t="s">
        <v>432</v>
      </c>
      <c r="B19" s="440" t="s">
        <v>519</v>
      </c>
      <c r="C19" s="430"/>
      <c r="D19" s="430"/>
      <c r="E19" s="430"/>
    </row>
    <row r="20" spans="1:6" ht="60" customHeight="1" x14ac:dyDescent="0.2">
      <c r="A20" s="212" t="s">
        <v>433</v>
      </c>
      <c r="B20" s="430" t="s">
        <v>520</v>
      </c>
      <c r="C20" s="430"/>
      <c r="D20" s="430"/>
      <c r="E20" s="430"/>
    </row>
    <row r="21" spans="1:6" ht="60" customHeight="1" x14ac:dyDescent="0.2">
      <c r="A21" s="214" t="s">
        <v>434</v>
      </c>
      <c r="B21" s="430" t="s">
        <v>545</v>
      </c>
      <c r="C21" s="430"/>
      <c r="D21" s="430"/>
      <c r="E21" s="430"/>
    </row>
    <row r="23" spans="1:6" s="228" customFormat="1" ht="21.75" customHeight="1" x14ac:dyDescent="0.2">
      <c r="A23" s="206" t="s">
        <v>421</v>
      </c>
      <c r="B23" s="207" t="s">
        <v>119</v>
      </c>
      <c r="C23" s="423" t="str">
        <f>UPPER(Mudel!D73)</f>
        <v>SOODUSTATAKSE NOORTE KODANIKUALGATUST</v>
      </c>
      <c r="D23" s="423"/>
      <c r="E23" s="423"/>
      <c r="F23" s="227"/>
    </row>
    <row r="24" spans="1:6" x14ac:dyDescent="0.2">
      <c r="A24" s="208"/>
      <c r="B24" s="209" t="s">
        <v>423</v>
      </c>
      <c r="C24" s="357" t="s">
        <v>424</v>
      </c>
      <c r="D24" s="443" t="s">
        <v>425</v>
      </c>
      <c r="E24" s="443"/>
    </row>
    <row r="25" spans="1:6" ht="39.75" customHeight="1" x14ac:dyDescent="0.2">
      <c r="A25" s="433" t="s">
        <v>422</v>
      </c>
      <c r="B25" s="210" t="s">
        <v>121</v>
      </c>
      <c r="C25" s="217" t="str">
        <f>Mudel!F75</f>
        <v>Noorte kodanikualgatuse rahaliseks toetamiseks on loodud mehhanism ning seda rakendatakse</v>
      </c>
      <c r="D25" s="442" t="str">
        <f>Mudel!G76</f>
        <v>Indikaator hõlmab kohalikul tasandil tegutsevaid kodanikualgatusi – noorteühingud ja muud noorte kodanikuühendused, noorteorganisatsioonid, noorte omaalgatused (v.a osaluskogu).</v>
      </c>
      <c r="E25" s="442"/>
    </row>
    <row r="26" spans="1:6" ht="70.5" customHeight="1" x14ac:dyDescent="0.2">
      <c r="A26" s="433"/>
      <c r="B26" s="210" t="s">
        <v>124</v>
      </c>
      <c r="C26" s="215" t="str">
        <f>Mudel!F77</f>
        <v>Noorte kodanikualgatusi toetatakse mitterahaliste vahenditega</v>
      </c>
      <c r="D26" s="442" t="str">
        <f>Mudel!G78</f>
        <v>Indikaator hõlmab kohalikul tasandil tegutsevaid kodanikualgatusi – noorteühingud ja muud noorte kodanikuühendused, noorteorganisatsioonid, noorte omaalgatused (v.a osaluskogu). Mitterahaline toetus on näiteks tasuta ruumide kasutamise võimaldamine, nõustamine, koolitamine (nt ühingute asutamise ja tegutsemispõhimõtete kohta).</v>
      </c>
      <c r="E26" s="442"/>
    </row>
    <row r="27" spans="1:6" x14ac:dyDescent="0.2">
      <c r="A27" s="433"/>
      <c r="B27" s="425" t="s">
        <v>426</v>
      </c>
      <c r="C27" s="425"/>
      <c r="D27" s="425"/>
      <c r="E27" s="425"/>
    </row>
    <row r="28" spans="1:6" x14ac:dyDescent="0.2">
      <c r="A28" s="433"/>
      <c r="B28" s="421" t="s">
        <v>127</v>
      </c>
      <c r="C28" s="445" t="str">
        <f>Mudel!F79</f>
        <v>Noorte osalus noorteühingutes, noorteorganisatsioonides ja õpilasesinduses on vähemalt 5%</v>
      </c>
      <c r="D28" s="358" t="str">
        <f>'2_tulemusindikaatorid'!G15</f>
        <v>7-12. a</v>
      </c>
      <c r="E28" s="358" t="str">
        <f>'2_tulemusindikaatorid'!L15</f>
        <v>ei</v>
      </c>
    </row>
    <row r="29" spans="1:6" x14ac:dyDescent="0.2">
      <c r="A29" s="433"/>
      <c r="B29" s="421"/>
      <c r="C29" s="422"/>
      <c r="D29" s="358" t="str">
        <f>'2_tulemusindikaatorid'!G16</f>
        <v>13-19. a</v>
      </c>
      <c r="E29" s="358" t="str">
        <f>'2_tulemusindikaatorid'!L16</f>
        <v>jah</v>
      </c>
    </row>
    <row r="30" spans="1:6" x14ac:dyDescent="0.2">
      <c r="A30" s="433"/>
      <c r="B30" s="421"/>
      <c r="C30" s="422"/>
      <c r="D30" s="358" t="str">
        <f>'2_tulemusindikaatorid'!G17</f>
        <v>20-26. a</v>
      </c>
      <c r="E30" s="358" t="str">
        <f>'2_tulemusindikaatorid'!L17</f>
        <v>jah</v>
      </c>
    </row>
    <row r="31" spans="1:6" x14ac:dyDescent="0.2">
      <c r="A31" s="433"/>
      <c r="B31" s="421" t="s">
        <v>130</v>
      </c>
      <c r="C31" s="422" t="str">
        <f>Mudel!F81</f>
        <v>Noorte teadlikkus noorteühingutest ja noorteorganisatsioonidest on kõrge (vähemalt 15% noortest on teadlikud)</v>
      </c>
      <c r="D31" s="358" t="str">
        <f>'2_tulemusindikaatorid'!G18</f>
        <v>7-12. a</v>
      </c>
      <c r="E31" s="358" t="str">
        <f>'2_tulemusindikaatorid'!L18</f>
        <v>ei</v>
      </c>
    </row>
    <row r="32" spans="1:6" x14ac:dyDescent="0.2">
      <c r="A32" s="433"/>
      <c r="B32" s="421"/>
      <c r="C32" s="422"/>
      <c r="D32" s="358" t="str">
        <f>'2_tulemusindikaatorid'!G19</f>
        <v>13-19. a</v>
      </c>
      <c r="E32" s="358" t="str">
        <f>'2_tulemusindikaatorid'!L19</f>
        <v>ei</v>
      </c>
    </row>
    <row r="33" spans="1:5" x14ac:dyDescent="0.2">
      <c r="A33" s="433"/>
      <c r="B33" s="421"/>
      <c r="C33" s="422"/>
      <c r="D33" s="358" t="str">
        <f>'2_tulemusindikaatorid'!G20</f>
        <v>20-26. a</v>
      </c>
      <c r="E33" s="358" t="str">
        <f>'2_tulemusindikaatorid'!L20</f>
        <v>ei</v>
      </c>
    </row>
    <row r="34" spans="1:5" ht="33.75" customHeight="1" x14ac:dyDescent="0.2">
      <c r="A34" s="433"/>
      <c r="B34" s="355" t="s">
        <v>133</v>
      </c>
      <c r="C34" s="216" t="str">
        <f>Mudel!F83</f>
        <v>Noorteühenduste tagasiside koostööle KOV-ga on hea (vähemalt 80% noorteühendustest hindavad koostööd heaks)</v>
      </c>
      <c r="D34" s="358" t="str">
        <f>'2_tulemusindikaatorid'!G21</f>
        <v>Noorte-ühendused</v>
      </c>
      <c r="E34" s="358" t="str">
        <f>'2_tulemusindikaatorid'!L21</f>
        <v/>
      </c>
    </row>
    <row r="35" spans="1:5" ht="21" customHeight="1" x14ac:dyDescent="0.2">
      <c r="A35" s="212" t="s">
        <v>431</v>
      </c>
      <c r="B35" s="213">
        <v>3</v>
      </c>
      <c r="C35" s="428" t="str">
        <f>IF(B35=4,$C$6,IF(B35=3,$C$7,IF(B35=2,$C$8,IF(B35=1,$C$9,""))))</f>
        <v>KOV territooriumil tehtav noorsootöö vastab kirjeldatud olukorrale suures osas (st vastab enamikele tingimustele)</v>
      </c>
      <c r="D35" s="428"/>
      <c r="E35" s="428"/>
    </row>
    <row r="36" spans="1:5" ht="99" customHeight="1" x14ac:dyDescent="0.2">
      <c r="A36" s="212" t="s">
        <v>432</v>
      </c>
      <c r="B36" s="440" t="s">
        <v>521</v>
      </c>
      <c r="C36" s="430"/>
      <c r="D36" s="430"/>
      <c r="E36" s="430"/>
    </row>
    <row r="37" spans="1:5" ht="60" customHeight="1" x14ac:dyDescent="0.2">
      <c r="A37" s="212" t="s">
        <v>433</v>
      </c>
      <c r="B37" s="430" t="s">
        <v>522</v>
      </c>
      <c r="C37" s="430"/>
      <c r="D37" s="430"/>
      <c r="E37" s="430"/>
    </row>
    <row r="38" spans="1:5" ht="60" customHeight="1" x14ac:dyDescent="0.2">
      <c r="A38" s="214" t="s">
        <v>434</v>
      </c>
      <c r="B38" s="430" t="s">
        <v>523</v>
      </c>
      <c r="C38" s="430"/>
      <c r="D38" s="430"/>
      <c r="E38" s="430"/>
    </row>
    <row r="39" spans="1:5" x14ac:dyDescent="0.2">
      <c r="A39" s="36"/>
      <c r="B39" s="37"/>
      <c r="C39" s="34"/>
      <c r="D39" s="34"/>
      <c r="E39" s="34"/>
    </row>
    <row r="40" spans="1:5" x14ac:dyDescent="0.2">
      <c r="A40" s="36"/>
      <c r="B40" s="37"/>
      <c r="C40" s="34"/>
      <c r="D40" s="34"/>
      <c r="E40" s="34"/>
    </row>
    <row r="41" spans="1:5" x14ac:dyDescent="0.2">
      <c r="A41" s="36"/>
      <c r="B41" s="37"/>
      <c r="C41" s="34"/>
      <c r="D41" s="34"/>
      <c r="E41" s="34"/>
    </row>
    <row r="42" spans="1:5" x14ac:dyDescent="0.2">
      <c r="A42" s="36"/>
      <c r="B42" s="37"/>
      <c r="C42" s="34"/>
      <c r="D42" s="34"/>
      <c r="E42" s="34"/>
    </row>
    <row r="43" spans="1:5" x14ac:dyDescent="0.2">
      <c r="A43" s="36"/>
      <c r="B43" s="37"/>
      <c r="C43" s="34"/>
      <c r="D43" s="34"/>
      <c r="E43" s="34"/>
    </row>
    <row r="44" spans="1:5" x14ac:dyDescent="0.2">
      <c r="A44" s="36"/>
      <c r="B44" s="37"/>
      <c r="C44" s="34"/>
      <c r="D44" s="34"/>
      <c r="E44" s="34"/>
    </row>
    <row r="45" spans="1:5" x14ac:dyDescent="0.2">
      <c r="A45" s="36"/>
      <c r="B45" s="37"/>
      <c r="C45" s="34"/>
      <c r="D45" s="34"/>
      <c r="E45" s="34"/>
    </row>
    <row r="46" spans="1:5" x14ac:dyDescent="0.2">
      <c r="A46" s="36"/>
      <c r="B46" s="37"/>
      <c r="C46" s="34"/>
      <c r="D46" s="34"/>
      <c r="E46" s="34"/>
    </row>
    <row r="47" spans="1:5" x14ac:dyDescent="0.2">
      <c r="A47" s="36"/>
      <c r="B47" s="37"/>
      <c r="C47" s="34"/>
      <c r="D47" s="34"/>
      <c r="E47" s="34"/>
    </row>
    <row r="48" spans="1:5" x14ac:dyDescent="0.2">
      <c r="A48" s="36"/>
      <c r="B48" s="37"/>
      <c r="C48" s="34"/>
      <c r="D48" s="34"/>
      <c r="E48" s="34"/>
    </row>
    <row r="49" spans="1:5" x14ac:dyDescent="0.2">
      <c r="A49" s="36"/>
      <c r="B49" s="37"/>
      <c r="C49" s="34"/>
      <c r="D49" s="34"/>
      <c r="E49" s="34"/>
    </row>
    <row r="50" spans="1:5" x14ac:dyDescent="0.2">
      <c r="A50" s="36"/>
      <c r="B50" s="37"/>
      <c r="C50" s="34"/>
      <c r="D50" s="34"/>
      <c r="E50" s="34"/>
    </row>
    <row r="51" spans="1:5" x14ac:dyDescent="0.2">
      <c r="A51" s="36"/>
      <c r="B51" s="37"/>
      <c r="C51" s="34"/>
      <c r="D51" s="34"/>
      <c r="E51" s="34"/>
    </row>
    <row r="52" spans="1:5" x14ac:dyDescent="0.2">
      <c r="A52" s="36"/>
      <c r="B52" s="37"/>
      <c r="C52" s="34"/>
      <c r="D52" s="34"/>
      <c r="E52" s="34"/>
    </row>
    <row r="53" spans="1:5" x14ac:dyDescent="0.2">
      <c r="A53" s="36"/>
      <c r="B53" s="37"/>
      <c r="C53" s="34"/>
      <c r="D53" s="34"/>
      <c r="E53" s="34"/>
    </row>
    <row r="54" spans="1:5" x14ac:dyDescent="0.2">
      <c r="A54" s="36"/>
      <c r="B54" s="37"/>
      <c r="C54" s="34"/>
      <c r="D54" s="34"/>
      <c r="E54" s="34"/>
    </row>
    <row r="55" spans="1:5" x14ac:dyDescent="0.2">
      <c r="A55" s="36"/>
      <c r="B55" s="37"/>
      <c r="C55" s="34"/>
      <c r="D55" s="34"/>
      <c r="E55" s="34"/>
    </row>
    <row r="56" spans="1:5" x14ac:dyDescent="0.2">
      <c r="A56" s="36"/>
      <c r="B56" s="37"/>
      <c r="C56" s="34"/>
      <c r="D56" s="34"/>
      <c r="E56" s="34"/>
    </row>
    <row r="57" spans="1:5" x14ac:dyDescent="0.2">
      <c r="A57" s="36"/>
      <c r="B57" s="37"/>
      <c r="C57" s="34"/>
      <c r="D57" s="34"/>
      <c r="E57" s="34"/>
    </row>
    <row r="58" spans="1:5" x14ac:dyDescent="0.2">
      <c r="A58" s="36"/>
      <c r="B58" s="37"/>
      <c r="C58" s="34"/>
      <c r="D58" s="34"/>
      <c r="E58" s="34"/>
    </row>
    <row r="59" spans="1:5" x14ac:dyDescent="0.2">
      <c r="A59" s="36"/>
      <c r="B59" s="37"/>
      <c r="C59" s="34"/>
      <c r="D59" s="34"/>
      <c r="E59" s="34"/>
    </row>
    <row r="60" spans="1:5" x14ac:dyDescent="0.2">
      <c r="A60" s="36"/>
      <c r="B60" s="37"/>
      <c r="C60" s="34"/>
      <c r="D60" s="34"/>
      <c r="E60" s="34"/>
    </row>
    <row r="61" spans="1:5" x14ac:dyDescent="0.2">
      <c r="A61" s="36"/>
      <c r="B61" s="37"/>
      <c r="C61" s="34"/>
      <c r="D61" s="34"/>
      <c r="E61" s="34"/>
    </row>
    <row r="62" spans="1:5" x14ac:dyDescent="0.2">
      <c r="A62" s="36"/>
      <c r="B62" s="37"/>
      <c r="C62" s="34"/>
      <c r="D62" s="34"/>
      <c r="E62" s="34"/>
    </row>
    <row r="63" spans="1:5" x14ac:dyDescent="0.2">
      <c r="A63" s="36"/>
      <c r="B63" s="37"/>
      <c r="C63" s="34"/>
      <c r="D63" s="34"/>
      <c r="E63" s="34"/>
    </row>
    <row r="64" spans="1:5" x14ac:dyDescent="0.2">
      <c r="A64" s="36"/>
      <c r="B64" s="37"/>
      <c r="C64" s="34"/>
      <c r="D64" s="34"/>
      <c r="E64" s="34"/>
    </row>
    <row r="65" spans="1:5" x14ac:dyDescent="0.2">
      <c r="A65" s="36"/>
      <c r="B65" s="37"/>
      <c r="C65" s="34"/>
      <c r="D65" s="34"/>
      <c r="E65" s="34"/>
    </row>
    <row r="66" spans="1:5" x14ac:dyDescent="0.2">
      <c r="A66" s="36"/>
      <c r="B66" s="37"/>
      <c r="C66" s="34"/>
      <c r="D66" s="34"/>
      <c r="E66" s="34"/>
    </row>
    <row r="67" spans="1:5" x14ac:dyDescent="0.2">
      <c r="A67" s="36"/>
      <c r="B67" s="37"/>
      <c r="C67" s="34"/>
      <c r="D67" s="34"/>
      <c r="E67" s="34"/>
    </row>
    <row r="68" spans="1:5" x14ac:dyDescent="0.2">
      <c r="A68" s="36"/>
      <c r="B68" s="37"/>
      <c r="C68" s="34"/>
      <c r="D68" s="34"/>
      <c r="E68" s="34"/>
    </row>
    <row r="69" spans="1:5" x14ac:dyDescent="0.2">
      <c r="A69" s="36"/>
      <c r="B69" s="37"/>
      <c r="C69" s="34"/>
      <c r="D69" s="34"/>
      <c r="E69" s="34"/>
    </row>
    <row r="70" spans="1:5" x14ac:dyDescent="0.2">
      <c r="A70" s="36"/>
      <c r="B70" s="37"/>
      <c r="C70" s="34"/>
      <c r="D70" s="34"/>
      <c r="E70" s="34"/>
    </row>
    <row r="71" spans="1:5" x14ac:dyDescent="0.2">
      <c r="A71" s="36"/>
      <c r="B71" s="37"/>
      <c r="C71" s="34"/>
      <c r="D71" s="34"/>
      <c r="E71" s="34"/>
    </row>
    <row r="72" spans="1:5" x14ac:dyDescent="0.2">
      <c r="A72" s="36"/>
      <c r="B72" s="37"/>
      <c r="C72" s="34"/>
      <c r="D72" s="34"/>
      <c r="E72" s="34"/>
    </row>
    <row r="73" spans="1:5" x14ac:dyDescent="0.2">
      <c r="A73" s="36"/>
      <c r="B73" s="37"/>
      <c r="C73" s="34"/>
      <c r="D73" s="34"/>
      <c r="E73" s="34"/>
    </row>
    <row r="74" spans="1:5" x14ac:dyDescent="0.2">
      <c r="A74" s="36"/>
      <c r="B74" s="37"/>
      <c r="C74" s="34"/>
      <c r="D74" s="34"/>
      <c r="E74" s="34"/>
    </row>
    <row r="75" spans="1:5" x14ac:dyDescent="0.2">
      <c r="A75" s="36"/>
      <c r="B75" s="37"/>
      <c r="C75" s="34"/>
      <c r="D75" s="34"/>
      <c r="E75" s="34"/>
    </row>
    <row r="76" spans="1:5" x14ac:dyDescent="0.2">
      <c r="A76" s="36"/>
      <c r="B76" s="37"/>
      <c r="C76" s="34"/>
      <c r="D76" s="34"/>
      <c r="E76" s="34"/>
    </row>
    <row r="77" spans="1:5" x14ac:dyDescent="0.2">
      <c r="A77" s="36"/>
      <c r="B77" s="37"/>
      <c r="C77" s="34"/>
      <c r="D77" s="34"/>
      <c r="E77" s="34"/>
    </row>
    <row r="78" spans="1:5" x14ac:dyDescent="0.2">
      <c r="A78" s="36"/>
      <c r="B78" s="37"/>
      <c r="C78" s="34"/>
      <c r="D78" s="34"/>
      <c r="E78" s="34"/>
    </row>
    <row r="79" spans="1:5" x14ac:dyDescent="0.2">
      <c r="A79" s="36"/>
      <c r="B79" s="37"/>
      <c r="C79" s="34"/>
      <c r="D79" s="34"/>
      <c r="E79" s="34"/>
    </row>
    <row r="80" spans="1:5" x14ac:dyDescent="0.2">
      <c r="A80" s="36"/>
      <c r="B80" s="37"/>
      <c r="C80" s="34"/>
      <c r="D80" s="34"/>
      <c r="E80" s="34"/>
    </row>
    <row r="81" spans="1:5" x14ac:dyDescent="0.2">
      <c r="A81" s="36"/>
      <c r="B81" s="37"/>
      <c r="C81" s="34"/>
      <c r="D81" s="34"/>
      <c r="E81" s="34"/>
    </row>
    <row r="82" spans="1:5" x14ac:dyDescent="0.2">
      <c r="A82" s="36"/>
      <c r="B82" s="37"/>
      <c r="C82" s="34"/>
      <c r="D82" s="34"/>
      <c r="E82" s="34"/>
    </row>
    <row r="83" spans="1:5" x14ac:dyDescent="0.2">
      <c r="A83" s="36"/>
      <c r="B83" s="37"/>
      <c r="C83" s="34"/>
      <c r="D83" s="34"/>
      <c r="E83" s="34"/>
    </row>
    <row r="84" spans="1:5" x14ac:dyDescent="0.2">
      <c r="A84" s="36"/>
      <c r="B84" s="37"/>
      <c r="C84" s="34"/>
      <c r="D84" s="34"/>
      <c r="E84" s="34"/>
    </row>
    <row r="85" spans="1:5" x14ac:dyDescent="0.2">
      <c r="A85" s="36"/>
      <c r="B85" s="37"/>
      <c r="C85" s="34"/>
      <c r="D85" s="34"/>
      <c r="E85" s="34"/>
    </row>
    <row r="86" spans="1:5" x14ac:dyDescent="0.2">
      <c r="A86" s="36"/>
      <c r="B86" s="37"/>
      <c r="C86" s="34"/>
      <c r="D86" s="34"/>
      <c r="E86" s="34"/>
    </row>
    <row r="87" spans="1:5" x14ac:dyDescent="0.2">
      <c r="A87" s="36"/>
      <c r="B87" s="37"/>
      <c r="C87" s="34"/>
      <c r="D87" s="34"/>
      <c r="E87" s="34"/>
    </row>
    <row r="88" spans="1:5" x14ac:dyDescent="0.2">
      <c r="A88" s="36"/>
      <c r="B88" s="37"/>
      <c r="C88" s="34"/>
      <c r="D88" s="34"/>
      <c r="E88" s="34"/>
    </row>
    <row r="89" spans="1:5" x14ac:dyDescent="0.2">
      <c r="A89" s="36"/>
      <c r="B89" s="37"/>
      <c r="C89" s="34"/>
      <c r="D89" s="34"/>
      <c r="E89" s="34"/>
    </row>
    <row r="90" spans="1:5" x14ac:dyDescent="0.2">
      <c r="A90" s="36"/>
      <c r="B90" s="37"/>
      <c r="C90" s="34"/>
      <c r="D90" s="34"/>
      <c r="E90" s="34"/>
    </row>
    <row r="91" spans="1:5" x14ac:dyDescent="0.2">
      <c r="A91" s="36"/>
      <c r="B91" s="37"/>
      <c r="C91" s="34"/>
      <c r="D91" s="34"/>
      <c r="E91" s="34"/>
    </row>
    <row r="92" spans="1:5" x14ac:dyDescent="0.2">
      <c r="A92" s="36"/>
      <c r="B92" s="37"/>
      <c r="C92" s="34"/>
      <c r="D92" s="34"/>
      <c r="E92" s="34"/>
    </row>
    <row r="93" spans="1:5" x14ac:dyDescent="0.2">
      <c r="A93" s="36"/>
      <c r="B93" s="37"/>
      <c r="C93" s="34"/>
      <c r="D93" s="34"/>
      <c r="E93" s="34"/>
    </row>
    <row r="94" spans="1:5" x14ac:dyDescent="0.2">
      <c r="A94" s="36"/>
      <c r="B94" s="37"/>
      <c r="C94" s="34"/>
      <c r="D94" s="34"/>
      <c r="E94" s="34"/>
    </row>
    <row r="95" spans="1:5" x14ac:dyDescent="0.2">
      <c r="A95" s="36"/>
      <c r="B95" s="37"/>
      <c r="C95" s="34"/>
      <c r="D95" s="34"/>
      <c r="E95" s="34"/>
    </row>
    <row r="96" spans="1:5" x14ac:dyDescent="0.2">
      <c r="A96" s="36"/>
      <c r="B96" s="37"/>
      <c r="C96" s="34"/>
      <c r="D96" s="34"/>
      <c r="E96" s="34"/>
    </row>
    <row r="97" spans="1:5" x14ac:dyDescent="0.2">
      <c r="A97" s="36"/>
      <c r="B97" s="37"/>
      <c r="C97" s="34"/>
      <c r="D97" s="34"/>
      <c r="E97" s="34"/>
    </row>
    <row r="98" spans="1:5" x14ac:dyDescent="0.2">
      <c r="A98" s="36"/>
      <c r="B98" s="37"/>
      <c r="C98" s="34"/>
      <c r="D98" s="34"/>
      <c r="E98" s="34"/>
    </row>
    <row r="99" spans="1:5" x14ac:dyDescent="0.2">
      <c r="A99" s="36"/>
      <c r="B99" s="37"/>
      <c r="C99" s="34"/>
      <c r="D99" s="34"/>
      <c r="E99" s="34"/>
    </row>
    <row r="100" spans="1:5" x14ac:dyDescent="0.2">
      <c r="A100" s="36"/>
      <c r="B100" s="37"/>
      <c r="C100" s="34"/>
      <c r="D100" s="34"/>
      <c r="E100" s="34"/>
    </row>
    <row r="101" spans="1:5" x14ac:dyDescent="0.2">
      <c r="A101" s="36"/>
      <c r="B101" s="37"/>
      <c r="C101" s="34"/>
      <c r="D101" s="34"/>
      <c r="E101" s="34"/>
    </row>
    <row r="102" spans="1:5" x14ac:dyDescent="0.2">
      <c r="A102" s="36"/>
      <c r="B102" s="37"/>
      <c r="C102" s="34"/>
      <c r="D102" s="34"/>
      <c r="E102" s="34"/>
    </row>
    <row r="103" spans="1:5" x14ac:dyDescent="0.2">
      <c r="A103" s="36"/>
      <c r="B103" s="37"/>
      <c r="C103" s="34"/>
      <c r="D103" s="34"/>
      <c r="E103" s="34"/>
    </row>
    <row r="104" spans="1:5" x14ac:dyDescent="0.2">
      <c r="A104" s="36"/>
      <c r="B104" s="37"/>
      <c r="C104" s="34"/>
      <c r="D104" s="34"/>
      <c r="E104" s="34"/>
    </row>
  </sheetData>
  <sheetProtection password="9965" sheet="1" formatCells="0" formatColumns="0" formatRows="0" insertHyperlinks="0"/>
  <mergeCells count="33">
    <mergeCell ref="A25:A34"/>
    <mergeCell ref="C28:C30"/>
    <mergeCell ref="B31:B33"/>
    <mergeCell ref="C31:C33"/>
    <mergeCell ref="A3:D3"/>
    <mergeCell ref="A1:E1"/>
    <mergeCell ref="A2:E2"/>
    <mergeCell ref="A13:A17"/>
    <mergeCell ref="C11:E11"/>
    <mergeCell ref="D13:E13"/>
    <mergeCell ref="C35:E35"/>
    <mergeCell ref="B36:E36"/>
    <mergeCell ref="B37:E37"/>
    <mergeCell ref="D17:E17"/>
    <mergeCell ref="B20:E20"/>
    <mergeCell ref="B21:E21"/>
    <mergeCell ref="C23:E23"/>
    <mergeCell ref="B38:E38"/>
    <mergeCell ref="C6:E6"/>
    <mergeCell ref="C7:E7"/>
    <mergeCell ref="C8:E8"/>
    <mergeCell ref="C9:E9"/>
    <mergeCell ref="D26:E26"/>
    <mergeCell ref="B27:E27"/>
    <mergeCell ref="D14:E14"/>
    <mergeCell ref="D12:E12"/>
    <mergeCell ref="D16:E16"/>
    <mergeCell ref="D15:E15"/>
    <mergeCell ref="C18:E18"/>
    <mergeCell ref="B19:E19"/>
    <mergeCell ref="D24:E24"/>
    <mergeCell ref="D25:E25"/>
    <mergeCell ref="B28:B30"/>
  </mergeCells>
  <dataValidations count="1">
    <dataValidation type="list" allowBlank="1" showInputMessage="1" showErrorMessage="1" sqref="B35 B18" xr:uid="{00000000-0002-0000-0500-000000000000}">
      <formula1>$B$6:$B$9</formula1>
    </dataValidation>
  </dataValidations>
  <pageMargins left="0.25" right="0.25" top="0.75" bottom="0.75" header="0.3" footer="0.3"/>
  <pageSetup paperSize="9" fitToHeight="0" orientation="landscape" r:id="rId1"/>
  <rowBreaks count="1" manualBreakCount="1">
    <brk id="22" max="16383" man="1"/>
  </rowBreaks>
  <ignoredErrors>
    <ignoredError sqref="B13:B17 B25:B26 B34 B28 B3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F80"/>
  <sheetViews>
    <sheetView topLeftCell="A28" zoomScaleNormal="100" workbookViewId="0">
      <selection activeCell="C33" sqref="C33"/>
    </sheetView>
  </sheetViews>
  <sheetFormatPr defaultColWidth="9.140625" defaultRowHeight="12.75" x14ac:dyDescent="0.2"/>
  <cols>
    <col min="1" max="1" width="12.5703125" style="22" customWidth="1"/>
    <col min="2" max="2" width="4.7109375" style="27" customWidth="1"/>
    <col min="3" max="3" width="39.140625" style="25" customWidth="1"/>
    <col min="4" max="4" width="36.7109375" style="25" customWidth="1"/>
    <col min="5" max="5" width="41.5703125" style="25" customWidth="1"/>
    <col min="6" max="6" width="9.140625" style="34"/>
    <col min="7" max="16384" width="9.140625" style="25"/>
  </cols>
  <sheetData>
    <row r="1" spans="1:6" ht="24.75" customHeight="1" x14ac:dyDescent="0.2">
      <c r="A1" s="416" t="str">
        <f>UPPER(Mudel!A1)</f>
        <v>VISIOON: IGALE NOORELE ON NOORSOOTÖÖS KÄTTESAADAVAD MITMEKÜLGSED ISIKSUSE ARENGU VÕIMALUSED</v>
      </c>
      <c r="B1" s="416"/>
      <c r="C1" s="416"/>
      <c r="D1" s="416"/>
      <c r="E1" s="416"/>
    </row>
    <row r="2" spans="1:6" ht="23.25" customHeight="1" x14ac:dyDescent="0.2">
      <c r="A2" s="444" t="str">
        <f>CONCATENATE("EESMÄRK 3: ",UPPER(Mudel!B85))</f>
        <v>EESMÄRK 3: NOORTELE ON LOODUD TINGIMUSED NOORTEINFO NING ENNETAMISTEGEVUSTE KÄTTESAAMISEKS</v>
      </c>
      <c r="B2" s="444"/>
      <c r="C2" s="444"/>
      <c r="D2" s="444"/>
      <c r="E2" s="444"/>
    </row>
    <row r="3" spans="1:6" ht="23.25" customHeight="1" x14ac:dyDescent="0.2">
      <c r="A3" s="402" t="s">
        <v>437</v>
      </c>
      <c r="B3" s="402"/>
      <c r="C3" s="402"/>
      <c r="D3" s="402"/>
    </row>
    <row r="4" spans="1:6" ht="12" customHeight="1" x14ac:dyDescent="0.2">
      <c r="A4" s="26"/>
    </row>
    <row r="5" spans="1:6" ht="13.5" thickBot="1" x14ac:dyDescent="0.25">
      <c r="B5" s="28"/>
      <c r="C5" s="29" t="s">
        <v>416</v>
      </c>
    </row>
    <row r="6" spans="1:6" ht="13.5" customHeight="1" thickTop="1" x14ac:dyDescent="0.2">
      <c r="B6" s="30">
        <v>4</v>
      </c>
      <c r="C6" s="441" t="s">
        <v>417</v>
      </c>
      <c r="D6" s="441"/>
      <c r="E6" s="441"/>
    </row>
    <row r="7" spans="1:6" ht="12.75" customHeight="1" x14ac:dyDescent="0.2">
      <c r="B7" s="30">
        <v>3</v>
      </c>
      <c r="C7" s="441" t="s">
        <v>418</v>
      </c>
      <c r="D7" s="441"/>
      <c r="E7" s="441"/>
    </row>
    <row r="8" spans="1:6" ht="12.75" customHeight="1" x14ac:dyDescent="0.2">
      <c r="B8" s="30">
        <v>2</v>
      </c>
      <c r="C8" s="441" t="s">
        <v>419</v>
      </c>
      <c r="D8" s="441"/>
      <c r="E8" s="441"/>
    </row>
    <row r="9" spans="1:6" ht="12.75" customHeight="1" x14ac:dyDescent="0.2">
      <c r="A9" s="31"/>
      <c r="B9" s="30">
        <v>1</v>
      </c>
      <c r="C9" s="441" t="s">
        <v>420</v>
      </c>
      <c r="D9" s="441"/>
      <c r="E9" s="55"/>
    </row>
    <row r="10" spans="1:6" x14ac:dyDescent="0.2">
      <c r="A10" s="18"/>
      <c r="B10" s="32"/>
      <c r="C10" s="33"/>
    </row>
    <row r="11" spans="1:6" s="228" customFormat="1" ht="15.75" customHeight="1" x14ac:dyDescent="0.2">
      <c r="A11" s="206" t="s">
        <v>421</v>
      </c>
      <c r="B11" s="207" t="s">
        <v>137</v>
      </c>
      <c r="C11" s="423" t="str">
        <f>UPPER(Mudel!D86)</f>
        <v>NOORTELE SUUNATUD INFO ON KÄTTESAADAV</v>
      </c>
      <c r="D11" s="423"/>
      <c r="E11" s="423"/>
      <c r="F11" s="227"/>
    </row>
    <row r="12" spans="1:6" s="228" customFormat="1" x14ac:dyDescent="0.2">
      <c r="A12" s="208"/>
      <c r="B12" s="209" t="s">
        <v>423</v>
      </c>
      <c r="C12" s="350" t="s">
        <v>424</v>
      </c>
      <c r="D12" s="427" t="s">
        <v>425</v>
      </c>
      <c r="E12" s="427"/>
      <c r="F12" s="227"/>
    </row>
    <row r="13" spans="1:6" s="228" customFormat="1" ht="149.25" customHeight="1" x14ac:dyDescent="0.2">
      <c r="A13" s="433" t="s">
        <v>422</v>
      </c>
      <c r="B13" s="210" t="s">
        <v>139</v>
      </c>
      <c r="C13" s="353" t="str">
        <f>Mudel!F87</f>
        <v xml:space="preserve">Noortele pakutakse noorteinfo teenuseid ja noorteinfo levitamiseks kasutatakse mitmekülgseid teabekanaleid, sh internetikeskkonnas (nt infolistid, sotsiaalmeedia, infolevitamisvõrgustik (sh need, kuhu kuuluvad ka koolinoorte esindajad), infomessid, infopäevad jt), mille kaudu on tagatud info levik noorte eri sihtrühmadele. </v>
      </c>
      <c r="D13" s="442" t="str">
        <f>Mudel!G88</f>
        <v>Indikaator on täidetud, kui pakutakse noorteinfo teenusstandardile vastava teenuse kvaliteediga noorteinfo teenust ning noori puudutava info levitamiseks (seksuaalkasvatus, tervislik toitumine, tervisedendus, ennetustöö jne) kasutatakse mitmekülgseid teabekanaleid (sh internetikeskkonnas), mis tagavad info kättesaadavuse sihtrühmadele (nooremate laste puhul lastevanematele). Kui KOV-l endal puuduvad võimalused (organisatsioonid/allorganisatsioonid/üksused) teavitustegevuste elluviimiseks, siis on KOV-l selged kokkulepped ja koostöö teiste KOV-de, riigi-, era- või kolmanda sektoriga, mis tagavad omavalitsuse territooriumil elavatele noortele kvaliteetse juurdepääsu noorteinfo teenustele ning noorteinfo teenuseid pakutakse läbimõeldud korra alusel.</v>
      </c>
      <c r="E13" s="442"/>
      <c r="F13" s="227"/>
    </row>
    <row r="14" spans="1:6" s="228" customFormat="1" ht="45" x14ac:dyDescent="0.2">
      <c r="A14" s="433"/>
      <c r="B14" s="211" t="s">
        <v>142</v>
      </c>
      <c r="C14" s="353" t="str">
        <f>Mudel!F89</f>
        <v>Noori teavitatakse info, nõustamise ja juhendamise olemusest ja kättesaadavusest (nt koolitused noortele, kooli ja avatud noortekeskuste külastused, mobiilne noorsootöö, veebipõhised keskkonnad jms)</v>
      </c>
      <c r="D14" s="442" t="str">
        <f>Mudel!G90</f>
        <v>Indikaator on täidetud, kui KOV korraldab või toetab regulaarselt tegevusi, mis teavitavad noori info, nõustamise ja juhendamise olemusest ja kättesaadavusest ning motiveerivad neid seda kasutama.</v>
      </c>
      <c r="E14" s="442"/>
      <c r="F14" s="227"/>
    </row>
    <row r="15" spans="1:6" s="228" customFormat="1" x14ac:dyDescent="0.2">
      <c r="A15" s="433"/>
      <c r="B15" s="425" t="s">
        <v>426</v>
      </c>
      <c r="C15" s="425"/>
      <c r="D15" s="425"/>
      <c r="E15" s="425"/>
      <c r="F15" s="227"/>
    </row>
    <row r="16" spans="1:6" s="228" customFormat="1" x14ac:dyDescent="0.2">
      <c r="A16" s="433"/>
      <c r="B16" s="421" t="s">
        <v>145</v>
      </c>
      <c r="C16" s="422" t="str">
        <f>Mudel!F91</f>
        <v>Noorte rahulolu teabe kättesaadavusega on suur (vähemalt 85% on rahul)</v>
      </c>
      <c r="D16" s="358" t="str">
        <f>'2_tulemusindikaatorid'!G23</f>
        <v>7-12. a</v>
      </c>
      <c r="E16" s="218" t="str">
        <f>'2_tulemusindikaatorid'!L23</f>
        <v>ei</v>
      </c>
      <c r="F16" s="227"/>
    </row>
    <row r="17" spans="1:6" s="228" customFormat="1" x14ac:dyDescent="0.2">
      <c r="A17" s="433"/>
      <c r="B17" s="421"/>
      <c r="C17" s="422"/>
      <c r="D17" s="358" t="str">
        <f>'2_tulemusindikaatorid'!G24</f>
        <v>13-19. a</v>
      </c>
      <c r="E17" s="218" t="str">
        <f>'2_tulemusindikaatorid'!L24</f>
        <v>ei</v>
      </c>
      <c r="F17" s="227"/>
    </row>
    <row r="18" spans="1:6" s="228" customFormat="1" x14ac:dyDescent="0.2">
      <c r="A18" s="433"/>
      <c r="B18" s="421"/>
      <c r="C18" s="422"/>
      <c r="D18" s="358" t="str">
        <f>'2_tulemusindikaatorid'!G25</f>
        <v>20-26. a</v>
      </c>
      <c r="E18" s="218" t="str">
        <f>'2_tulemusindikaatorid'!L25</f>
        <v>jah</v>
      </c>
      <c r="F18" s="227"/>
    </row>
    <row r="19" spans="1:6" s="228" customFormat="1" ht="14.25" customHeight="1" x14ac:dyDescent="0.2">
      <c r="A19" s="212" t="s">
        <v>431</v>
      </c>
      <c r="B19" s="213">
        <v>3</v>
      </c>
      <c r="C19" s="449" t="str">
        <f>IF(B19=4,$C$6,IF(B19=3,$C$7,IF(B19=2,$C$8,IF(B19=1,$C$9,""))))</f>
        <v>KOV territooriumil tehtav noorsootöö vastab kirjeldatud olukorrale suures osas (st vastab enamikele tingimustele)</v>
      </c>
      <c r="D19" s="450"/>
      <c r="E19" s="451"/>
      <c r="F19" s="227"/>
    </row>
    <row r="20" spans="1:6" s="228" customFormat="1" ht="160.5" customHeight="1" x14ac:dyDescent="0.2">
      <c r="A20" s="212" t="s">
        <v>432</v>
      </c>
      <c r="B20" s="447" t="s">
        <v>438</v>
      </c>
      <c r="C20" s="448"/>
      <c r="D20" s="448"/>
      <c r="E20" s="448"/>
      <c r="F20" s="227"/>
    </row>
    <row r="21" spans="1:6" s="228" customFormat="1" ht="67.5" customHeight="1" x14ac:dyDescent="0.2">
      <c r="A21" s="212" t="s">
        <v>433</v>
      </c>
      <c r="B21" s="430" t="s">
        <v>538</v>
      </c>
      <c r="C21" s="430"/>
      <c r="D21" s="430"/>
      <c r="E21" s="430"/>
      <c r="F21" s="227"/>
    </row>
    <row r="22" spans="1:6" s="228" customFormat="1" ht="60" customHeight="1" x14ac:dyDescent="0.2">
      <c r="A22" s="214" t="s">
        <v>434</v>
      </c>
      <c r="B22" s="430" t="s">
        <v>562</v>
      </c>
      <c r="C22" s="430"/>
      <c r="D22" s="430"/>
      <c r="E22" s="430"/>
      <c r="F22" s="227"/>
    </row>
    <row r="23" spans="1:6" s="228" customFormat="1" x14ac:dyDescent="0.2">
      <c r="A23" s="22"/>
      <c r="B23" s="27"/>
      <c r="F23" s="227"/>
    </row>
    <row r="24" spans="1:6" s="228" customFormat="1" ht="27" customHeight="1" x14ac:dyDescent="0.2">
      <c r="A24" s="206" t="s">
        <v>421</v>
      </c>
      <c r="B24" s="207" t="s">
        <v>148</v>
      </c>
      <c r="C24" s="431" t="str">
        <f>UPPER(Mudel!D94)</f>
        <v>ENNETUSTEGEVUS JA TUGI PROBLEEMIDEGA TOIMETULEKUL ON MITMEKÜLGNE NING SEDA TOETATAKSE LÄBI LAIAPÕHJALISE KOOSTÖÖVÕRGUSTIKU</v>
      </c>
      <c r="D24" s="431"/>
      <c r="E24" s="431"/>
      <c r="F24" s="227"/>
    </row>
    <row r="25" spans="1:6" s="228" customFormat="1" x14ac:dyDescent="0.2">
      <c r="A25" s="208"/>
      <c r="B25" s="209" t="s">
        <v>423</v>
      </c>
      <c r="C25" s="350" t="s">
        <v>424</v>
      </c>
      <c r="D25" s="424" t="s">
        <v>425</v>
      </c>
      <c r="E25" s="424"/>
      <c r="F25" s="227"/>
    </row>
    <row r="26" spans="1:6" s="228" customFormat="1" ht="87.75" customHeight="1" x14ac:dyDescent="0.2">
      <c r="A26" s="433" t="s">
        <v>422</v>
      </c>
      <c r="B26" s="210" t="s">
        <v>150</v>
      </c>
      <c r="C26" s="215" t="str">
        <f>Mudel!F95</f>
        <v>KOV osaleb aktiivselt noorte riskikäitumise ennetamiseks koostöövõrgustikus (nt noorteühingud, noorteinfo spetsialist, karjäärinõustaja, sotsiaalpedagoog, eripedagoog, koolipsühholoog, lastekaitsespetsialist, noorsootöö spetsialist jt)</v>
      </c>
      <c r="D26" s="442" t="str">
        <f>Mudel!G96</f>
        <v>Indikaator on täidetud, kui noorte riskikäitumise ennetamiseks osaletakse koostöövõrgustikus, mille liikmed on nt noorteühingud, noorteinfo spetsialist, karjäärinõustaja, sotsiaalpedagoog, eripedagoog, koolipsühholoog, lastekaitsespetsialist, noorsootöö spetsialist, mille tööd KOV koordineerib või mille töös KOV aktiivselt osale ning sellesse on kaasatud nootevaldkonna esindaja(d).</v>
      </c>
      <c r="E26" s="442"/>
      <c r="F26" s="227"/>
    </row>
    <row r="27" spans="1:6" s="228" customFormat="1" ht="86.25" customHeight="1" x14ac:dyDescent="0.2">
      <c r="A27" s="433"/>
      <c r="B27" s="210" t="s">
        <v>153</v>
      </c>
      <c r="C27" s="215" t="str">
        <f>Mudel!F97</f>
        <v>KOV toetab rahaliselt või mitterahaliselt noorsootöö asutusi, projekte, programme või koostöövõrgustiku ühistegevusi ning tõrjutusriskis noortele suunatud mitmekülgseid noorsootöö tegevusi</v>
      </c>
      <c r="D27" s="442" t="str">
        <f>Mudel!G98</f>
        <v>Indikaator on täidetud, kui KOV toetab rahaliselt või mitterahaliselt esmaste probleemide ennetamiseks või tõrjutusriskis noortele suunatud mitmekülgseid tegevusi, sh koostöövõrgustiku tegevusi (nt liiklusturvalisus, sõltuvuskäitumine: alkohol, narkootikumid, tubakas, arvuti, energiajoogid; kiusamine; ohud internetis; tervislikud eluviisid, sh tervislik toitumine, seksuaalkasvatus, suhted, väärtuskasvatus).</v>
      </c>
      <c r="E27" s="442"/>
      <c r="F27" s="227"/>
    </row>
    <row r="28" spans="1:6" s="228" customFormat="1" ht="19.5" customHeight="1" x14ac:dyDescent="0.2">
      <c r="A28" s="212" t="s">
        <v>431</v>
      </c>
      <c r="B28" s="213">
        <v>2</v>
      </c>
      <c r="C28" s="428" t="str">
        <f>IF(B28=4,$C$6,IF(B28=3,$C$7,IF(B28=2,$C$8,IF(B28=1,$C$9,""))))</f>
        <v>KOV territooriumil tehtav noorsootöö vastab kirjeldatud olukorrale osaliselt (st täidetud on mõned kriteeriumid)</v>
      </c>
      <c r="D28" s="428"/>
      <c r="E28" s="428"/>
      <c r="F28" s="227"/>
    </row>
    <row r="29" spans="1:6" s="228" customFormat="1" ht="200.25" customHeight="1" x14ac:dyDescent="0.2">
      <c r="A29" s="212" t="s">
        <v>432</v>
      </c>
      <c r="B29" s="446" t="s">
        <v>524</v>
      </c>
      <c r="C29" s="430"/>
      <c r="D29" s="430"/>
      <c r="E29" s="430"/>
      <c r="F29" s="227"/>
    </row>
    <row r="30" spans="1:6" s="228" customFormat="1" ht="60" customHeight="1" x14ac:dyDescent="0.2">
      <c r="A30" s="212" t="s">
        <v>433</v>
      </c>
      <c r="B30" s="430" t="s">
        <v>563</v>
      </c>
      <c r="C30" s="430"/>
      <c r="D30" s="430"/>
      <c r="E30" s="430"/>
      <c r="F30" s="227"/>
    </row>
    <row r="31" spans="1:6" s="228" customFormat="1" ht="60" customHeight="1" x14ac:dyDescent="0.2">
      <c r="A31" s="214" t="s">
        <v>434</v>
      </c>
      <c r="B31" s="430" t="s">
        <v>539</v>
      </c>
      <c r="C31" s="430"/>
      <c r="D31" s="430"/>
      <c r="E31" s="430"/>
      <c r="F31" s="227"/>
    </row>
    <row r="32" spans="1:6" s="228" customFormat="1" x14ac:dyDescent="0.2">
      <c r="A32" s="22"/>
      <c r="B32" s="27"/>
      <c r="F32" s="227"/>
    </row>
    <row r="33" spans="1:6" s="228" customFormat="1" x14ac:dyDescent="0.2">
      <c r="A33" s="36"/>
      <c r="B33" s="37"/>
      <c r="C33" s="227"/>
      <c r="D33" s="227"/>
      <c r="E33" s="227"/>
      <c r="F33" s="227"/>
    </row>
    <row r="34" spans="1:6" s="228" customFormat="1" x14ac:dyDescent="0.2">
      <c r="A34" s="36"/>
      <c r="B34" s="37"/>
      <c r="C34" s="227"/>
      <c r="D34" s="227"/>
      <c r="E34" s="227"/>
      <c r="F34" s="227"/>
    </row>
    <row r="35" spans="1:6" s="228" customFormat="1" x14ac:dyDescent="0.2">
      <c r="A35" s="36"/>
      <c r="B35" s="37"/>
      <c r="C35" s="227"/>
      <c r="D35" s="227"/>
      <c r="E35" s="227"/>
      <c r="F35" s="227"/>
    </row>
    <row r="36" spans="1:6" x14ac:dyDescent="0.2">
      <c r="A36" s="36"/>
      <c r="B36" s="37"/>
      <c r="C36" s="34"/>
      <c r="D36" s="34"/>
      <c r="E36" s="34"/>
    </row>
    <row r="37" spans="1:6" x14ac:dyDescent="0.2">
      <c r="A37" s="36"/>
      <c r="B37" s="37"/>
      <c r="C37" s="34"/>
      <c r="D37" s="34"/>
      <c r="E37" s="34"/>
    </row>
    <row r="38" spans="1:6" x14ac:dyDescent="0.2">
      <c r="A38" s="36"/>
      <c r="B38" s="37"/>
      <c r="C38" s="34"/>
      <c r="D38" s="34"/>
      <c r="E38" s="34"/>
    </row>
    <row r="39" spans="1:6" x14ac:dyDescent="0.2">
      <c r="A39" s="36"/>
      <c r="B39" s="37"/>
      <c r="C39" s="34"/>
      <c r="D39" s="34"/>
      <c r="E39" s="34"/>
    </row>
    <row r="40" spans="1:6" x14ac:dyDescent="0.2">
      <c r="A40" s="36"/>
      <c r="B40" s="37"/>
      <c r="C40" s="34"/>
      <c r="D40" s="34"/>
      <c r="E40" s="34"/>
    </row>
    <row r="41" spans="1:6" x14ac:dyDescent="0.2">
      <c r="A41" s="36"/>
      <c r="B41" s="37"/>
      <c r="C41" s="34"/>
      <c r="D41" s="34"/>
      <c r="E41" s="34"/>
    </row>
    <row r="42" spans="1:6" x14ac:dyDescent="0.2">
      <c r="A42" s="36"/>
      <c r="B42" s="37"/>
      <c r="C42" s="34"/>
      <c r="D42" s="34"/>
      <c r="E42" s="34"/>
    </row>
    <row r="43" spans="1:6" x14ac:dyDescent="0.2">
      <c r="A43" s="36"/>
      <c r="B43" s="37"/>
      <c r="C43" s="34"/>
      <c r="D43" s="34"/>
      <c r="E43" s="34"/>
    </row>
    <row r="44" spans="1:6" x14ac:dyDescent="0.2">
      <c r="A44" s="36"/>
      <c r="B44" s="37"/>
      <c r="C44" s="34"/>
      <c r="D44" s="34"/>
      <c r="E44" s="34"/>
    </row>
    <row r="45" spans="1:6" x14ac:dyDescent="0.2">
      <c r="A45" s="36"/>
      <c r="B45" s="37"/>
      <c r="C45" s="34"/>
      <c r="D45" s="34"/>
      <c r="E45" s="34"/>
    </row>
    <row r="46" spans="1:6" x14ac:dyDescent="0.2">
      <c r="A46" s="36"/>
      <c r="B46" s="37"/>
      <c r="C46" s="34"/>
      <c r="D46" s="34"/>
      <c r="E46" s="34"/>
    </row>
    <row r="47" spans="1:6" x14ac:dyDescent="0.2">
      <c r="A47" s="36"/>
      <c r="B47" s="37"/>
      <c r="C47" s="34"/>
      <c r="D47" s="34"/>
      <c r="E47" s="34"/>
    </row>
    <row r="48" spans="1:6" x14ac:dyDescent="0.2">
      <c r="A48" s="36"/>
      <c r="B48" s="37"/>
      <c r="C48" s="34"/>
      <c r="D48" s="34"/>
      <c r="E48" s="34"/>
    </row>
    <row r="49" spans="1:5" x14ac:dyDescent="0.2">
      <c r="A49" s="36"/>
      <c r="B49" s="37"/>
      <c r="C49" s="34"/>
      <c r="D49" s="34"/>
      <c r="E49" s="34"/>
    </row>
    <row r="50" spans="1:5" x14ac:dyDescent="0.2">
      <c r="A50" s="36"/>
      <c r="B50" s="37"/>
      <c r="C50" s="34"/>
      <c r="D50" s="34"/>
      <c r="E50" s="34"/>
    </row>
    <row r="51" spans="1:5" x14ac:dyDescent="0.2">
      <c r="A51" s="36"/>
      <c r="B51" s="37"/>
      <c r="C51" s="34"/>
      <c r="D51" s="34"/>
      <c r="E51" s="34"/>
    </row>
    <row r="52" spans="1:5" x14ac:dyDescent="0.2">
      <c r="A52" s="36"/>
      <c r="B52" s="37"/>
      <c r="C52" s="34"/>
      <c r="D52" s="34"/>
      <c r="E52" s="34"/>
    </row>
    <row r="53" spans="1:5" x14ac:dyDescent="0.2">
      <c r="A53" s="36"/>
      <c r="B53" s="37"/>
      <c r="C53" s="34"/>
      <c r="D53" s="34"/>
      <c r="E53" s="34"/>
    </row>
    <row r="54" spans="1:5" x14ac:dyDescent="0.2">
      <c r="A54" s="36"/>
      <c r="B54" s="37"/>
      <c r="C54" s="34"/>
      <c r="D54" s="34"/>
      <c r="E54" s="34"/>
    </row>
    <row r="55" spans="1:5" x14ac:dyDescent="0.2">
      <c r="A55" s="36"/>
      <c r="B55" s="37"/>
      <c r="C55" s="34"/>
      <c r="D55" s="34"/>
      <c r="E55" s="34"/>
    </row>
    <row r="56" spans="1:5" x14ac:dyDescent="0.2">
      <c r="A56" s="36"/>
      <c r="B56" s="37"/>
      <c r="C56" s="34"/>
      <c r="D56" s="34"/>
      <c r="E56" s="34"/>
    </row>
    <row r="57" spans="1:5" x14ac:dyDescent="0.2">
      <c r="A57" s="36"/>
      <c r="B57" s="37"/>
      <c r="C57" s="34"/>
      <c r="D57" s="34"/>
      <c r="E57" s="34"/>
    </row>
    <row r="58" spans="1:5" x14ac:dyDescent="0.2">
      <c r="A58" s="36"/>
      <c r="B58" s="37"/>
      <c r="C58" s="34"/>
      <c r="D58" s="34"/>
      <c r="E58" s="34"/>
    </row>
    <row r="59" spans="1:5" x14ac:dyDescent="0.2">
      <c r="A59" s="36"/>
      <c r="B59" s="37"/>
      <c r="C59" s="34"/>
      <c r="D59" s="34"/>
      <c r="E59" s="34"/>
    </row>
    <row r="60" spans="1:5" x14ac:dyDescent="0.2">
      <c r="A60" s="36"/>
      <c r="B60" s="37"/>
      <c r="C60" s="34"/>
      <c r="D60" s="34"/>
      <c r="E60" s="34"/>
    </row>
    <row r="61" spans="1:5" x14ac:dyDescent="0.2">
      <c r="A61" s="36"/>
      <c r="B61" s="37"/>
      <c r="C61" s="34"/>
      <c r="D61" s="34"/>
      <c r="E61" s="34"/>
    </row>
    <row r="62" spans="1:5" x14ac:dyDescent="0.2">
      <c r="A62" s="36"/>
      <c r="B62" s="37"/>
      <c r="C62" s="34"/>
      <c r="D62" s="34"/>
      <c r="E62" s="34"/>
    </row>
    <row r="63" spans="1:5" x14ac:dyDescent="0.2">
      <c r="A63" s="36"/>
      <c r="B63" s="37"/>
      <c r="C63" s="34"/>
      <c r="D63" s="34"/>
      <c r="E63" s="34"/>
    </row>
    <row r="64" spans="1:5" x14ac:dyDescent="0.2">
      <c r="A64" s="36"/>
      <c r="B64" s="37"/>
      <c r="C64" s="34"/>
      <c r="D64" s="34"/>
      <c r="E64" s="34"/>
    </row>
    <row r="65" spans="1:5" x14ac:dyDescent="0.2">
      <c r="A65" s="36"/>
      <c r="B65" s="37"/>
      <c r="C65" s="34"/>
      <c r="D65" s="34"/>
      <c r="E65" s="34"/>
    </row>
    <row r="66" spans="1:5" x14ac:dyDescent="0.2">
      <c r="A66" s="36"/>
      <c r="B66" s="37"/>
      <c r="C66" s="34"/>
      <c r="D66" s="34"/>
      <c r="E66" s="34"/>
    </row>
    <row r="67" spans="1:5" x14ac:dyDescent="0.2">
      <c r="A67" s="36"/>
      <c r="B67" s="37"/>
      <c r="C67" s="34"/>
      <c r="D67" s="34"/>
      <c r="E67" s="34"/>
    </row>
    <row r="68" spans="1:5" x14ac:dyDescent="0.2">
      <c r="A68" s="36"/>
      <c r="B68" s="37"/>
      <c r="C68" s="34"/>
      <c r="D68" s="34"/>
      <c r="E68" s="34"/>
    </row>
    <row r="69" spans="1:5" x14ac:dyDescent="0.2">
      <c r="A69" s="36"/>
      <c r="B69" s="37"/>
      <c r="C69" s="34"/>
      <c r="D69" s="34"/>
      <c r="E69" s="34"/>
    </row>
    <row r="70" spans="1:5" x14ac:dyDescent="0.2">
      <c r="A70" s="36"/>
      <c r="B70" s="37"/>
      <c r="C70" s="34"/>
      <c r="D70" s="34"/>
      <c r="E70" s="34"/>
    </row>
    <row r="71" spans="1:5" x14ac:dyDescent="0.2">
      <c r="A71" s="36"/>
      <c r="B71" s="37"/>
      <c r="C71" s="34"/>
      <c r="D71" s="34"/>
      <c r="E71" s="34"/>
    </row>
    <row r="72" spans="1:5" x14ac:dyDescent="0.2">
      <c r="A72" s="36"/>
      <c r="B72" s="37"/>
      <c r="C72" s="34"/>
      <c r="D72" s="34"/>
      <c r="E72" s="34"/>
    </row>
    <row r="73" spans="1:5" x14ac:dyDescent="0.2">
      <c r="A73" s="36"/>
      <c r="B73" s="37"/>
      <c r="C73" s="34"/>
      <c r="D73" s="34"/>
      <c r="E73" s="34"/>
    </row>
    <row r="74" spans="1:5" x14ac:dyDescent="0.2">
      <c r="A74" s="36"/>
      <c r="B74" s="37"/>
      <c r="C74" s="34"/>
      <c r="D74" s="34"/>
      <c r="E74" s="34"/>
    </row>
    <row r="75" spans="1:5" x14ac:dyDescent="0.2">
      <c r="A75" s="36"/>
      <c r="B75" s="37"/>
      <c r="C75" s="34"/>
      <c r="D75" s="34"/>
      <c r="E75" s="34"/>
    </row>
    <row r="76" spans="1:5" x14ac:dyDescent="0.2">
      <c r="A76" s="36"/>
      <c r="B76" s="37"/>
      <c r="C76" s="34"/>
      <c r="D76" s="34"/>
      <c r="E76" s="34"/>
    </row>
    <row r="77" spans="1:5" x14ac:dyDescent="0.2">
      <c r="A77" s="36"/>
      <c r="B77" s="37"/>
      <c r="C77" s="34"/>
      <c r="D77" s="34"/>
      <c r="E77" s="34"/>
    </row>
    <row r="78" spans="1:5" x14ac:dyDescent="0.2">
      <c r="A78" s="36"/>
      <c r="B78" s="37"/>
      <c r="C78" s="34"/>
      <c r="D78" s="34"/>
      <c r="E78" s="34"/>
    </row>
    <row r="79" spans="1:5" x14ac:dyDescent="0.2">
      <c r="A79" s="36"/>
      <c r="B79" s="37"/>
      <c r="C79" s="34"/>
      <c r="D79" s="34"/>
      <c r="E79" s="34"/>
    </row>
    <row r="80" spans="1:5" x14ac:dyDescent="0.2">
      <c r="A80" s="36"/>
      <c r="B80" s="37"/>
      <c r="C80" s="34"/>
      <c r="D80" s="34"/>
      <c r="E80" s="34"/>
    </row>
  </sheetData>
  <sheetProtection password="9965" sheet="1" formatCells="0" formatColumns="0" formatRows="0" insertHyperlinks="0"/>
  <mergeCells count="28">
    <mergeCell ref="D25:E25"/>
    <mergeCell ref="C24:E24"/>
    <mergeCell ref="A3:D3"/>
    <mergeCell ref="C9:D9"/>
    <mergeCell ref="B21:E21"/>
    <mergeCell ref="B22:E22"/>
    <mergeCell ref="D12:E12"/>
    <mergeCell ref="D13:E13"/>
    <mergeCell ref="A1:E1"/>
    <mergeCell ref="A2:E2"/>
    <mergeCell ref="C6:E6"/>
    <mergeCell ref="C7:E7"/>
    <mergeCell ref="B20:E20"/>
    <mergeCell ref="C8:E8"/>
    <mergeCell ref="C11:E11"/>
    <mergeCell ref="A13:A18"/>
    <mergeCell ref="C16:C18"/>
    <mergeCell ref="B16:B18"/>
    <mergeCell ref="C19:E19"/>
    <mergeCell ref="D14:E14"/>
    <mergeCell ref="B15:E15"/>
    <mergeCell ref="A26:A27"/>
    <mergeCell ref="B29:E29"/>
    <mergeCell ref="B30:E30"/>
    <mergeCell ref="B31:E31"/>
    <mergeCell ref="C28:E28"/>
    <mergeCell ref="D26:E26"/>
    <mergeCell ref="D27:E27"/>
  </mergeCells>
  <dataValidations count="1">
    <dataValidation type="list" allowBlank="1" showInputMessage="1" showErrorMessage="1" sqref="B28 B19" xr:uid="{00000000-0002-0000-0600-000000000000}">
      <formula1>$B$6:$B$9</formula1>
    </dataValidation>
  </dataValidations>
  <pageMargins left="0.25" right="0.25" top="0.75" bottom="0.75" header="0.3" footer="0.3"/>
  <pageSetup paperSize="9" fitToHeight="0" orientation="landscape" r:id="rId1"/>
  <ignoredErrors>
    <ignoredError sqref="B13:B14 B26:B27 B16"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F128"/>
  <sheetViews>
    <sheetView topLeftCell="A80" zoomScaleNormal="100" workbookViewId="0">
      <selection activeCell="B87" sqref="B87:E87"/>
    </sheetView>
  </sheetViews>
  <sheetFormatPr defaultColWidth="9.140625" defaultRowHeight="12.75" x14ac:dyDescent="0.2"/>
  <cols>
    <col min="1" max="1" width="13.140625" style="22" customWidth="1"/>
    <col min="2" max="2" width="5.42578125" style="27" customWidth="1"/>
    <col min="3" max="3" width="38.140625" style="25" customWidth="1"/>
    <col min="4" max="5" width="36.7109375" style="25" customWidth="1"/>
    <col min="6" max="6" width="9.140625" style="34"/>
    <col min="7" max="16384" width="9.140625" style="25"/>
  </cols>
  <sheetData>
    <row r="1" spans="1:6" ht="27" customHeight="1" x14ac:dyDescent="0.2">
      <c r="A1" s="416" t="str">
        <f>UPPER(Mudel!A1)</f>
        <v>VISIOON: IGALE NOORELE ON NOORSOOTÖÖS KÄTTESAADAVAD MITMEKÜLGSED ISIKSUSE ARENGU VÕIMALUSED</v>
      </c>
      <c r="B1" s="416"/>
      <c r="C1" s="416"/>
      <c r="D1" s="416"/>
      <c r="E1" s="416"/>
    </row>
    <row r="2" spans="1:6" ht="29.25" customHeight="1" x14ac:dyDescent="0.2">
      <c r="A2" s="444" t="str">
        <f>CONCATENATE("EESMÄRK 4: ",UPPER(Mudel!B102))</f>
        <v>EESMÄRK 4: KVALITEETSEKS NOORSOOTÖÖKS ON LOODUD VAJALIK KESKKOND</v>
      </c>
      <c r="B2" s="444"/>
      <c r="C2" s="444"/>
      <c r="D2" s="444"/>
      <c r="E2" s="444"/>
    </row>
    <row r="3" spans="1:6" ht="23.25" customHeight="1" x14ac:dyDescent="0.2">
      <c r="A3" s="402" t="s">
        <v>439</v>
      </c>
      <c r="B3" s="402"/>
      <c r="C3" s="402"/>
      <c r="D3" s="402"/>
    </row>
    <row r="4" spans="1:6" ht="12" customHeight="1" x14ac:dyDescent="0.2">
      <c r="A4" s="26"/>
    </row>
    <row r="5" spans="1:6" ht="13.5" thickBot="1" x14ac:dyDescent="0.25">
      <c r="B5" s="28"/>
      <c r="C5" s="29" t="s">
        <v>416</v>
      </c>
    </row>
    <row r="6" spans="1:6" ht="13.5" customHeight="1" thickTop="1" x14ac:dyDescent="0.2">
      <c r="B6" s="30">
        <v>4</v>
      </c>
      <c r="C6" s="441" t="s">
        <v>417</v>
      </c>
      <c r="D6" s="441"/>
      <c r="E6" s="441"/>
    </row>
    <row r="7" spans="1:6" ht="12.75" customHeight="1" x14ac:dyDescent="0.2">
      <c r="B7" s="30">
        <v>3</v>
      </c>
      <c r="C7" s="441" t="s">
        <v>418</v>
      </c>
      <c r="D7" s="441"/>
      <c r="E7" s="441"/>
    </row>
    <row r="8" spans="1:6" ht="12.75" customHeight="1" x14ac:dyDescent="0.2">
      <c r="B8" s="30">
        <v>2</v>
      </c>
      <c r="C8" s="441" t="s">
        <v>419</v>
      </c>
      <c r="D8" s="441"/>
      <c r="E8" s="441"/>
    </row>
    <row r="9" spans="1:6" ht="12.75" customHeight="1" x14ac:dyDescent="0.2">
      <c r="A9" s="31"/>
      <c r="B9" s="30">
        <v>1</v>
      </c>
      <c r="C9" s="441" t="s">
        <v>420</v>
      </c>
      <c r="D9" s="441"/>
      <c r="E9" s="441"/>
    </row>
    <row r="10" spans="1:6" x14ac:dyDescent="0.2">
      <c r="A10" s="18"/>
      <c r="B10" s="32"/>
      <c r="C10" s="33"/>
    </row>
    <row r="11" spans="1:6" s="228" customFormat="1" ht="18" customHeight="1" x14ac:dyDescent="0.2">
      <c r="A11" s="206" t="s">
        <v>421</v>
      </c>
      <c r="B11" s="207" t="s">
        <v>157</v>
      </c>
      <c r="C11" s="423" t="str">
        <f>UPPER(Mudel!D103)</f>
        <v>NOORSOOTÖÖ ON PRIORITEEDINA SÄTESTATUD KOV AMETLIKUS DOKUMENTATSIOONIS</v>
      </c>
      <c r="D11" s="423"/>
      <c r="E11" s="423"/>
      <c r="F11" s="227"/>
    </row>
    <row r="12" spans="1:6" s="228" customFormat="1" x14ac:dyDescent="0.2">
      <c r="A12" s="208"/>
      <c r="B12" s="209" t="s">
        <v>423</v>
      </c>
      <c r="C12" s="350" t="s">
        <v>424</v>
      </c>
      <c r="D12" s="427" t="s">
        <v>425</v>
      </c>
      <c r="E12" s="427"/>
      <c r="F12" s="227"/>
    </row>
    <row r="13" spans="1:6" s="228" customFormat="1" ht="101.25" x14ac:dyDescent="0.2">
      <c r="A13" s="433" t="s">
        <v>422</v>
      </c>
      <c r="B13" s="210" t="s">
        <v>159</v>
      </c>
      <c r="C13" s="353" t="str">
        <f>Mudel!F104</f>
        <v>KOV ametlikus dokumentatsioonis on noorsootöö prioriteedina nimetatud: mitteformaalne õpe, noorte osalus ja kuuluvuskogemus (sh noortevolikogu moodustamine), noorte teavitamine, probleemide ennetamine ning tõrjutusriskis noortega tegelemine noorsootöö tegevuskohtade tervislikkus, turvalisus ja tegevusteks sobivus, vähemate võimalustega noorte toetamine, noorsootöös võrdsete võimaluste tagamine, noorsootöö tunnustamine</v>
      </c>
      <c r="D13" s="442" t="str">
        <f>Mudel!G105</f>
        <v>Indikaator on täielikult täidetud, kui kõik nimetatud noorsootöö prioriteedid kajastuvad KOV tasandi ametlikus dokumentatsioonis (nt KOV arengukava, noorsootöö arengukava, muu dokument või õigusakt).</v>
      </c>
      <c r="E13" s="442"/>
      <c r="F13" s="227"/>
    </row>
    <row r="14" spans="1:6" s="228" customFormat="1" ht="45" customHeight="1" x14ac:dyDescent="0.2">
      <c r="A14" s="433"/>
      <c r="B14" s="211" t="s">
        <v>162</v>
      </c>
      <c r="C14" s="353" t="str">
        <f>Mudel!F106</f>
        <v>Noorsootöö prioriteetide seadmisel on lähtutud KOV noorte olukorrast ja vajadustest ning konkreetse piirkonna eripärast</v>
      </c>
      <c r="D14" s="442" t="str">
        <f>Mudel!G107</f>
        <v>Indikaator on täidetud, kui KOV-l on ülevaade enda noorte olukorrast, vajadustest ja konkreetse piirkonna eripärast ning KOV on neid noorsootöö valdkonna prioriteetide seadmisel arvestanud.</v>
      </c>
      <c r="E14" s="442"/>
      <c r="F14" s="227"/>
    </row>
    <row r="15" spans="1:6" s="228" customFormat="1" ht="45" customHeight="1" x14ac:dyDescent="0.2">
      <c r="A15" s="433"/>
      <c r="B15" s="211" t="s">
        <v>165</v>
      </c>
      <c r="C15" s="353" t="str">
        <f>Mudel!F108</f>
        <v>KOV noortepoliitika peegeldab lõimitud noortepoliitikat</v>
      </c>
      <c r="D15" s="442" t="str">
        <f>Mudel!G109</f>
        <v>Indikaator on täidetud, kui KOV kavandatav noortepoliitika on horisontaalne ning peegeldab noore eluolu puudutavat erinevates eluvaldkondades (nt tööturg, haridus, kultuur jms).</v>
      </c>
      <c r="E15" s="442"/>
      <c r="F15" s="227"/>
    </row>
    <row r="16" spans="1:6" s="228" customFormat="1" x14ac:dyDescent="0.2">
      <c r="A16" s="212" t="s">
        <v>431</v>
      </c>
      <c r="B16" s="213">
        <v>3</v>
      </c>
      <c r="C16" s="428" t="str">
        <f>IF(B16=4,$C$6,IF(B16=3,$C$7,IF(B16=2,$C$8,IF(B16=1,$C$9,""))))</f>
        <v>KOV territooriumil tehtav noorsootöö vastab kirjeldatud olukorrale suures osas (st vastab enamikele tingimustele)</v>
      </c>
      <c r="D16" s="428"/>
      <c r="E16" s="428"/>
      <c r="F16" s="227"/>
    </row>
    <row r="17" spans="1:6" s="228" customFormat="1" ht="168.75" customHeight="1" x14ac:dyDescent="0.2">
      <c r="A17" s="212" t="s">
        <v>432</v>
      </c>
      <c r="B17" s="440" t="s">
        <v>525</v>
      </c>
      <c r="C17" s="430"/>
      <c r="D17" s="430"/>
      <c r="E17" s="430"/>
      <c r="F17" s="227"/>
    </row>
    <row r="18" spans="1:6" s="228" customFormat="1" ht="60" customHeight="1" x14ac:dyDescent="0.2">
      <c r="A18" s="212" t="s">
        <v>433</v>
      </c>
      <c r="B18" s="430" t="s">
        <v>546</v>
      </c>
      <c r="C18" s="430"/>
      <c r="D18" s="430"/>
      <c r="E18" s="430"/>
      <c r="F18" s="227"/>
    </row>
    <row r="19" spans="1:6" s="228" customFormat="1" ht="60" customHeight="1" x14ac:dyDescent="0.2">
      <c r="A19" s="214" t="s">
        <v>434</v>
      </c>
      <c r="B19" s="430" t="s">
        <v>547</v>
      </c>
      <c r="C19" s="430"/>
      <c r="D19" s="430"/>
      <c r="E19" s="430"/>
      <c r="F19" s="227"/>
    </row>
    <row r="20" spans="1:6" s="228" customFormat="1" x14ac:dyDescent="0.2">
      <c r="A20" s="22"/>
      <c r="B20" s="27"/>
      <c r="F20" s="227"/>
    </row>
    <row r="21" spans="1:6" s="228" customFormat="1" ht="21" customHeight="1" x14ac:dyDescent="0.2">
      <c r="A21" s="206" t="s">
        <v>421</v>
      </c>
      <c r="B21" s="207" t="s">
        <v>168</v>
      </c>
      <c r="C21" s="423" t="str">
        <f>UPPER(Mudel!D111)</f>
        <v xml:space="preserve">KOV NOORSOOTÖÖ TOIMUB KIRJALIKU TEGEVUSKAVA ALUSEL </v>
      </c>
      <c r="D21" s="423"/>
      <c r="E21" s="423"/>
      <c r="F21" s="227"/>
    </row>
    <row r="22" spans="1:6" s="228" customFormat="1" x14ac:dyDescent="0.2">
      <c r="A22" s="208"/>
      <c r="B22" s="209" t="s">
        <v>423</v>
      </c>
      <c r="C22" s="350" t="s">
        <v>424</v>
      </c>
      <c r="D22" s="427" t="s">
        <v>425</v>
      </c>
      <c r="E22" s="427"/>
      <c r="F22" s="227"/>
    </row>
    <row r="23" spans="1:6" s="228" customFormat="1" ht="79.5" customHeight="1" x14ac:dyDescent="0.2">
      <c r="A23" s="433" t="s">
        <v>422</v>
      </c>
      <c r="B23" s="210" t="s">
        <v>170</v>
      </c>
      <c r="C23" s="215" t="str">
        <f>Mudel!F112</f>
        <v>KOV-l on olemas kirjalik noorsootöö tegevuskava, mis määratleb muu hulgas KOV noorsootöö eesmärgid, elluviidavad tegevused, tegevusvahendid, tegevuste eest vastutajad ja tulemuste hindamise mõõdikud</v>
      </c>
      <c r="D23" s="452" t="str">
        <f>Mudel!G113</f>
        <v>Indikaator on täidetud, kui KOV tasandil eksisteerib kehtiv kirjalik tegevuskava noorsootööks (nt KOV noorsootöö arengukava, tegevusplaan vms). Plaan peab olema piisavalt täpne, sätestama vähemalt KOV noorsootöö eesmärke, elluviidavaid tegevusi, tegevusvahendeid, tegevuste eest vastutajaid ja tulemuste hindamise mõõdikuid.</v>
      </c>
      <c r="E23" s="452"/>
      <c r="F23" s="227"/>
    </row>
    <row r="24" spans="1:6" s="228" customFormat="1" ht="33.75" customHeight="1" x14ac:dyDescent="0.2">
      <c r="A24" s="433"/>
      <c r="B24" s="210" t="s">
        <v>173</v>
      </c>
      <c r="C24" s="215" t="str">
        <f>Mudel!F114</f>
        <v>Noorsootöö tegevuskava täitmist jälgitakse pidevalt</v>
      </c>
      <c r="D24" s="452" t="str">
        <f>Mudel!G115</f>
        <v>Indikaator on täidetud, kui KOV noorsootöö tegevuskava täitmise jälgimiseks on olemas mehhanism ning seda rakendatakse pidevalt.</v>
      </c>
      <c r="E24" s="452"/>
      <c r="F24" s="227"/>
    </row>
    <row r="25" spans="1:6" s="228" customFormat="1" x14ac:dyDescent="0.2">
      <c r="A25" s="212" t="s">
        <v>431</v>
      </c>
      <c r="B25" s="213">
        <v>3</v>
      </c>
      <c r="C25" s="428" t="str">
        <f>IF(B25=4,$C$6,IF(B25=3,$C$7,IF(B25=2,$C$8,IF(B25=1,$C$9,""))))</f>
        <v>KOV territooriumil tehtav noorsootöö vastab kirjeldatud olukorrale suures osas (st vastab enamikele tingimustele)</v>
      </c>
      <c r="D25" s="428"/>
      <c r="E25" s="428"/>
      <c r="F25" s="227"/>
    </row>
    <row r="26" spans="1:6" s="228" customFormat="1" ht="97.5" customHeight="1" x14ac:dyDescent="0.2">
      <c r="A26" s="212" t="s">
        <v>432</v>
      </c>
      <c r="B26" s="440" t="s">
        <v>440</v>
      </c>
      <c r="C26" s="430"/>
      <c r="D26" s="430"/>
      <c r="E26" s="430"/>
      <c r="F26" s="227"/>
    </row>
    <row r="27" spans="1:6" s="228" customFormat="1" ht="60" customHeight="1" x14ac:dyDescent="0.2">
      <c r="A27" s="212" t="s">
        <v>433</v>
      </c>
      <c r="B27" s="430" t="s">
        <v>526</v>
      </c>
      <c r="C27" s="430"/>
      <c r="D27" s="430"/>
      <c r="E27" s="430"/>
      <c r="F27" s="227"/>
    </row>
    <row r="28" spans="1:6" s="228" customFormat="1" ht="60" customHeight="1" x14ac:dyDescent="0.2">
      <c r="A28" s="214" t="s">
        <v>434</v>
      </c>
      <c r="B28" s="430" t="s">
        <v>527</v>
      </c>
      <c r="C28" s="430"/>
      <c r="D28" s="430"/>
      <c r="E28" s="430"/>
      <c r="F28" s="227"/>
    </row>
    <row r="29" spans="1:6" s="228" customFormat="1" x14ac:dyDescent="0.2">
      <c r="A29" s="22"/>
      <c r="B29" s="27"/>
      <c r="F29" s="227"/>
    </row>
    <row r="30" spans="1:6" s="228" customFormat="1" x14ac:dyDescent="0.2">
      <c r="A30" s="206" t="s">
        <v>421</v>
      </c>
      <c r="B30" s="207" t="s">
        <v>176</v>
      </c>
      <c r="C30" s="423" t="str">
        <f>UPPER(Mudel!D117)</f>
        <v>NOORI KAASATAKSE OTSUSTETEGEMISE PROTSESSI</v>
      </c>
      <c r="D30" s="423"/>
      <c r="E30" s="423"/>
      <c r="F30" s="227"/>
    </row>
    <row r="31" spans="1:6" s="228" customFormat="1" x14ac:dyDescent="0.2">
      <c r="A31" s="208"/>
      <c r="B31" s="209" t="s">
        <v>423</v>
      </c>
      <c r="C31" s="350" t="s">
        <v>424</v>
      </c>
      <c r="D31" s="427" t="s">
        <v>425</v>
      </c>
      <c r="E31" s="427"/>
      <c r="F31" s="227"/>
    </row>
    <row r="32" spans="1:6" s="228" customFormat="1" ht="57" customHeight="1" x14ac:dyDescent="0.2">
      <c r="A32" s="433" t="s">
        <v>422</v>
      </c>
      <c r="B32" s="210" t="s">
        <v>178</v>
      </c>
      <c r="C32" s="353" t="str">
        <f>Mudel!F118</f>
        <v>Noored on kaasatud KOV noorsootöö tegevuste ja rahastamise kavandamisse ja kujundamisse</v>
      </c>
      <c r="D32" s="452" t="str">
        <f>Mudel!G119</f>
        <v>Indikaator on täidetud, kui noortele pakutakse igal aastal kaasarääkimise võimalusi noorsootöö eelarvestamise protsessis (nt volikogu, linna- või vallavalitsuse komisjonides osalemine, osaluskogude, noortevolikogu kaudu kaasamine).</v>
      </c>
      <c r="E32" s="452"/>
      <c r="F32" s="227"/>
    </row>
    <row r="33" spans="1:6" s="228" customFormat="1" ht="56.25" customHeight="1" x14ac:dyDescent="0.2">
      <c r="A33" s="433"/>
      <c r="B33" s="211" t="s">
        <v>181</v>
      </c>
      <c r="C33" s="353" t="str">
        <f>Mudel!F120</f>
        <v>KOV (noortepoliitika toimealade ülesannetega) ametnikud oskavad kaasata noori ja noorsootöötajaid ning valdavad sobivaid meetodeid</v>
      </c>
      <c r="D33" s="452" t="str">
        <f>Mudel!G121</f>
        <v>Indikaator on täidetud, kui KOV (noortepoliitika toimealade ülesannetega) ametnikud oskavad noori kaasata ja valdavad sobivaid meetodeid. Indikaator põhineb kvaliteedihindamise läbiviijate hinnangul.</v>
      </c>
      <c r="E33" s="452"/>
      <c r="F33" s="227"/>
    </row>
    <row r="34" spans="1:6" s="228" customFormat="1" ht="67.5" x14ac:dyDescent="0.2">
      <c r="A34" s="433"/>
      <c r="B34" s="211" t="s">
        <v>184</v>
      </c>
      <c r="C34" s="353" t="str">
        <f>Mudel!F122</f>
        <v>Noortega konsulteeritakse järjepidevalt kõikidel noortepoliitika toimealadel (noorsootöö, hariduspoliitika, tööhõivepoliitika, tervisepoliitika, kultuuripoliitika, sotsiaalpoliitika, perepoliitika, kuriteoennetuspoliitika, keskkonna ja riigikaitse valdkond jt)</v>
      </c>
      <c r="D34" s="452" t="str">
        <f>Mudel!G123</f>
        <v>Indikaator on täidetud, kui noorte arvamuse küsimine poliitika kujundamise, teostamise ja hindamise protsessis on kujunenud normiks (nt noortevolikogu kaudu või mõnel muul kaasamismeetodil).</v>
      </c>
      <c r="E34" s="452"/>
      <c r="F34" s="227"/>
    </row>
    <row r="35" spans="1:6" s="228" customFormat="1" ht="45" customHeight="1" x14ac:dyDescent="0.2">
      <c r="A35" s="433"/>
      <c r="B35" s="211" t="s">
        <v>187</v>
      </c>
      <c r="C35" s="353" t="str">
        <f>Mudel!F124</f>
        <v>Eksisteerib läbimõeldud kord osalejate ja kaasajate tunnustamiseks (nt preemiad, tiitlid, tänukirjad, üritused, meediakajastus jt)</v>
      </c>
      <c r="D35" s="452" t="str">
        <f>Mudel!G125</f>
        <v>Indikaator on täidetud, kui osalejate ja kaasamise tunnustamine toimub regulaarselt läbimõeldud korra alusel, näiteks antakse preemiaid, tiitleid, tänukirju. Antud indikaator käsitleb kitsalt osalemist/kaasamist (nt osalevate noorte ja neid kaasavate isikute tunnustamine). Indikaator ei käsitle mitteformaalse õppimise tunnustamist laiemalt (see on kaetud indikaator 1.4.1 all).</v>
      </c>
      <c r="E35" s="452"/>
      <c r="F35" s="227"/>
    </row>
    <row r="36" spans="1:6" s="228" customFormat="1" ht="45" x14ac:dyDescent="0.2">
      <c r="A36" s="433"/>
      <c r="B36" s="211" t="s">
        <v>190</v>
      </c>
      <c r="C36" s="353" t="str">
        <f>Mudel!F126</f>
        <v>Eri siht- ja vanuserühmadesse kuuluvate noorte (sh väiksemate võimalustega noorte, töötavate noorte, töötute noorte, noorte lapsevanemate jt) jaoks on loodud sobivad osalemisvõimalused</v>
      </c>
      <c r="D36" s="434" t="str">
        <f>Mudel!G127</f>
        <v>Indikaator on täidetud, kui osalemisvõimaluste loomisel on arvestatud noorte eri siht- ja vanuserühmadega ning kõikidele on loodud sobivad võimalused kaasamises osalemiseks.</v>
      </c>
      <c r="E36" s="434"/>
      <c r="F36" s="227"/>
    </row>
    <row r="37" spans="1:6" s="228" customFormat="1" x14ac:dyDescent="0.2">
      <c r="A37" s="212" t="s">
        <v>431</v>
      </c>
      <c r="B37" s="213">
        <v>3</v>
      </c>
      <c r="C37" s="428" t="str">
        <f>IF(B37=4,$C$6,IF(B37=3,$C$7,IF(B37=2,$C$8,IF(B37=1,$C$9,""))))</f>
        <v>KOV territooriumil tehtav noorsootöö vastab kirjeldatud olukorrale suures osas (st vastab enamikele tingimustele)</v>
      </c>
      <c r="D37" s="428"/>
      <c r="E37" s="428"/>
      <c r="F37" s="227"/>
    </row>
    <row r="38" spans="1:6" s="228" customFormat="1" ht="270.75" customHeight="1" x14ac:dyDescent="0.2">
      <c r="A38" s="212" t="s">
        <v>432</v>
      </c>
      <c r="B38" s="440" t="s">
        <v>564</v>
      </c>
      <c r="C38" s="430"/>
      <c r="D38" s="430"/>
      <c r="E38" s="430"/>
      <c r="F38" s="227"/>
    </row>
    <row r="39" spans="1:6" s="228" customFormat="1" ht="60" customHeight="1" x14ac:dyDescent="0.2">
      <c r="A39" s="212" t="s">
        <v>433</v>
      </c>
      <c r="B39" s="430" t="s">
        <v>528</v>
      </c>
      <c r="C39" s="430"/>
      <c r="D39" s="430"/>
      <c r="E39" s="430"/>
      <c r="F39" s="227"/>
    </row>
    <row r="40" spans="1:6" s="228" customFormat="1" ht="60" customHeight="1" x14ac:dyDescent="0.2">
      <c r="A40" s="214" t="s">
        <v>434</v>
      </c>
      <c r="B40" s="430" t="s">
        <v>548</v>
      </c>
      <c r="C40" s="430"/>
      <c r="D40" s="430"/>
      <c r="E40" s="430"/>
      <c r="F40" s="227"/>
    </row>
    <row r="41" spans="1:6" s="228" customFormat="1" x14ac:dyDescent="0.2">
      <c r="A41" s="22"/>
      <c r="B41" s="27"/>
      <c r="F41" s="227"/>
    </row>
    <row r="42" spans="1:6" s="228" customFormat="1" ht="18" customHeight="1" x14ac:dyDescent="0.2">
      <c r="A42" s="206" t="s">
        <v>421</v>
      </c>
      <c r="B42" s="207" t="s">
        <v>193</v>
      </c>
      <c r="C42" s="423" t="str">
        <f>UPPER(Mudel!D129)</f>
        <v>OLEMAS ON PROFESSIONAALSED JA MOTIVEERITUD NOORSOOTÖÖTAJAD</v>
      </c>
      <c r="D42" s="423"/>
      <c r="E42" s="423"/>
      <c r="F42" s="227"/>
    </row>
    <row r="43" spans="1:6" s="228" customFormat="1" x14ac:dyDescent="0.2">
      <c r="A43" s="208"/>
      <c r="B43" s="209" t="s">
        <v>423</v>
      </c>
      <c r="C43" s="350" t="s">
        <v>424</v>
      </c>
      <c r="D43" s="427" t="s">
        <v>425</v>
      </c>
      <c r="E43" s="427"/>
      <c r="F43" s="227"/>
    </row>
    <row r="44" spans="1:6" s="228" customFormat="1" ht="45.75" customHeight="1" x14ac:dyDescent="0.2">
      <c r="A44" s="433" t="s">
        <v>422</v>
      </c>
      <c r="B44" s="210" t="s">
        <v>195</v>
      </c>
      <c r="C44" s="353" t="str">
        <f>Mudel!F130</f>
        <v>KOV-is töötavad kvalifitseeritud (noorsootöö erialade kõrghariduse ja/või noorsootöötaja kutsetunnistusega) noorsootöö spetsialistid</v>
      </c>
      <c r="D44" s="434" t="str">
        <f>Mudel!G131</f>
        <v>Indikaator on täidetud, kuid KOV-is töötavad kvalifitseeritud noorsootöö spetsialistid</v>
      </c>
      <c r="E44" s="434"/>
      <c r="F44" s="227"/>
    </row>
    <row r="45" spans="1:6" s="228" customFormat="1" ht="33.75" x14ac:dyDescent="0.2">
      <c r="A45" s="433"/>
      <c r="B45" s="211" t="s">
        <v>198</v>
      </c>
      <c r="C45" s="353" t="str">
        <f>Mudel!F132</f>
        <v>Noorsootöötajad (sh noorsootööd teostavad vabatahtlikud) täidavad seadusest tulenevaid nõudeid</v>
      </c>
      <c r="D45" s="434" t="str">
        <f>Mudel!G133</f>
        <v>Indikaator on täidetud, kui olemas on noorsootöötajad või vabatahtlikud, kes täidavad noorsootöö seadusest muudest õigusaktidest tulenevaid nõudeid.</v>
      </c>
      <c r="E45" s="434"/>
      <c r="F45" s="227"/>
    </row>
    <row r="46" spans="1:6" s="228" customFormat="1" ht="90" x14ac:dyDescent="0.2">
      <c r="A46" s="433"/>
      <c r="B46" s="210" t="s">
        <v>201</v>
      </c>
      <c r="C46" s="353" t="str">
        <f>Mudel!F134</f>
        <v>Noorsootöötajad (sh noorsootööd teostavad vabatahtlikud) täidavad noorsootöötaja kutsestandardist tulenevaid ja muid tegevuse ohutusega seotud nõuded (nt noorte- ja projektlaagri juhataja ning kasvataja kvalifikatsiooninõudeid, suurema riskiga tegevuste puhul tegevuse ohutustehnika ja esmaabinõudeid, Euroopa Noorte Info ja Nõustamise Agentuuri Eryica nõudeid)</v>
      </c>
      <c r="D46" s="434" t="str">
        <f>Mudel!G135</f>
        <v>Indikaator on täidetud, kui noorsootöötajad täidavad kutsestandardist tulenevaid ning muid tegevuse ohutusega seotud nõudeid.</v>
      </c>
      <c r="E46" s="434"/>
      <c r="F46" s="227"/>
    </row>
    <row r="47" spans="1:6" s="228" customFormat="1" ht="45" x14ac:dyDescent="0.2">
      <c r="A47" s="433"/>
      <c r="B47" s="210" t="s">
        <v>204</v>
      </c>
      <c r="C47" s="353" t="str">
        <f>Mudel!F136</f>
        <v>Noorsootöötajad (sh vabatahtlik noorsootöö personal) täiendavad end järjepidevalt erialakursustel ja täienduskoolitustel. KOV-l on läbimõeldud koolituskord</v>
      </c>
      <c r="D47" s="434" t="str">
        <f>Mudel!G137</f>
        <v>Indikaator on täidetud, kui KOV-l on noorsootöötajate jaoks läbimõeldud koolituskord ja noorsootöötajad osalevad selle alusel järjepidevalt erialakursustel ja täienduskoolitustel.</v>
      </c>
      <c r="E47" s="434"/>
      <c r="F47" s="227"/>
    </row>
    <row r="48" spans="1:6" s="228" customFormat="1" ht="33.75" x14ac:dyDescent="0.2">
      <c r="A48" s="433"/>
      <c r="B48" s="210" t="s">
        <v>207</v>
      </c>
      <c r="C48" s="353" t="str">
        <f>Mudel!F138</f>
        <v>KOV tunnustab regulaarselt noorsootöötajaid tehtud noorsootöö heade tulemuste eest (preemiad, tiitlid, tänukirjad, üritused, meediakajastus)</v>
      </c>
      <c r="D48" s="434" t="str">
        <f>Mudel!G139</f>
        <v>Indikaator on täidetud, kui noorsootöötajaid regulaarselt tunnustatakse (vähemalt kord aastas). Tavaliselt on selleks silmapaistev tegu või tulemus noorsootöö valdkonnas.</v>
      </c>
      <c r="E48" s="434"/>
      <c r="F48" s="227"/>
    </row>
    <row r="49" spans="1:6" s="228" customFormat="1" ht="22.5" x14ac:dyDescent="0.2">
      <c r="A49" s="433"/>
      <c r="B49" s="355" t="s">
        <v>210</v>
      </c>
      <c r="C49" s="353" t="str">
        <f>Mudel!F140</f>
        <v>Noorsootöötajatele on loodud võimalused KOV-ide vaheliseks koostööks</v>
      </c>
      <c r="D49" s="434" t="str">
        <f>Mudel!G141</f>
        <v>Indikaator on täidetud, kui KOV soodustab oma noorsootöötajate koostööd teiste omavalitsustega (nt tehakse ühiseid projektitaotlusi).</v>
      </c>
      <c r="E49" s="434"/>
      <c r="F49" s="227"/>
    </row>
    <row r="50" spans="1:6" s="228" customFormat="1" x14ac:dyDescent="0.2">
      <c r="A50" s="433"/>
      <c r="B50" s="425" t="s">
        <v>426</v>
      </c>
      <c r="C50" s="425"/>
      <c r="D50" s="425"/>
      <c r="E50" s="425"/>
      <c r="F50" s="227"/>
    </row>
    <row r="51" spans="1:6" s="228" customFormat="1" ht="22.5" x14ac:dyDescent="0.2">
      <c r="A51" s="433"/>
      <c r="B51" s="210" t="s">
        <v>213</v>
      </c>
      <c r="C51" s="356" t="str">
        <f>Mudel!F142</f>
        <v>Noorsootöötajad mõistavad oma tegevuse õpiväljundit</v>
      </c>
      <c r="D51" s="358" t="str">
        <f>'2_tulemusindikaatorid'!G26</f>
        <v>Noorsoo-töötajad</v>
      </c>
      <c r="E51" s="218" t="str">
        <f>'2_tulemusindikaatorid'!L26</f>
        <v>jah</v>
      </c>
      <c r="F51" s="227"/>
    </row>
    <row r="52" spans="1:6" s="228" customFormat="1" ht="22.5" x14ac:dyDescent="0.2">
      <c r="A52" s="433"/>
      <c r="B52" s="355" t="s">
        <v>216</v>
      </c>
      <c r="C52" s="356" t="str">
        <f>Mudel!F144</f>
        <v>Noorsootöötajate tunnustus on nende jaoks motiveeriv</v>
      </c>
      <c r="D52" s="358" t="str">
        <f>'2_tulemusindikaatorid'!G28</f>
        <v>Noorsoo-töötajad</v>
      </c>
      <c r="E52" s="218" t="str">
        <f>'2_tulemusindikaatorid'!L28</f>
        <v>ei</v>
      </c>
      <c r="F52" s="227"/>
    </row>
    <row r="53" spans="1:6" s="228" customFormat="1" ht="22.5" x14ac:dyDescent="0.2">
      <c r="A53" s="351"/>
      <c r="B53" s="355" t="s">
        <v>219</v>
      </c>
      <c r="C53" s="356" t="str">
        <f>Mudel!F146</f>
        <v>Noorsootöötajatele on tagatud professionaalne tugi ja nõustamine</v>
      </c>
      <c r="D53" s="358" t="s">
        <v>368</v>
      </c>
      <c r="E53" s="218" t="str">
        <f>'2_tulemusindikaatorid'!L30</f>
        <v>ei</v>
      </c>
      <c r="F53" s="227"/>
    </row>
    <row r="54" spans="1:6" s="228" customFormat="1" ht="26.25" customHeight="1" x14ac:dyDescent="0.2">
      <c r="A54" s="351"/>
      <c r="B54" s="355" t="s">
        <v>222</v>
      </c>
      <c r="C54" s="356" t="str">
        <f>Mudel!F148</f>
        <v>KOV on kehtestanud noorsootöötajatele motiveeriva palga- või puhkusesüsteemi</v>
      </c>
      <c r="D54" s="358" t="s">
        <v>368</v>
      </c>
      <c r="E54" s="218" t="str">
        <f>'2_tulemusindikaatorid'!L32</f>
        <v>ei</v>
      </c>
      <c r="F54" s="227"/>
    </row>
    <row r="55" spans="1:6" s="228" customFormat="1" x14ac:dyDescent="0.2">
      <c r="A55" s="212" t="s">
        <v>431</v>
      </c>
      <c r="B55" s="213">
        <v>4</v>
      </c>
      <c r="C55" s="428" t="str">
        <f>IF(B55=4,$C$6,IF(B55=3,$C$7,IF(B55=2,$C$8,IF(B55=1,$C$9,""))))</f>
        <v>KOV territooriumil tehtav noorsootöö vastab täielikult kirjeldatud olukorrale</v>
      </c>
      <c r="D55" s="428"/>
      <c r="E55" s="428"/>
      <c r="F55" s="227"/>
    </row>
    <row r="56" spans="1:6" s="228" customFormat="1" ht="183" customHeight="1" x14ac:dyDescent="0.2">
      <c r="A56" s="212" t="s">
        <v>432</v>
      </c>
      <c r="B56" s="440" t="s">
        <v>529</v>
      </c>
      <c r="C56" s="430"/>
      <c r="D56" s="430"/>
      <c r="E56" s="430"/>
      <c r="F56" s="227"/>
    </row>
    <row r="57" spans="1:6" s="228" customFormat="1" ht="71.45" customHeight="1" x14ac:dyDescent="0.2">
      <c r="A57" s="212" t="s">
        <v>433</v>
      </c>
      <c r="B57" s="430" t="s">
        <v>530</v>
      </c>
      <c r="C57" s="430"/>
      <c r="D57" s="430"/>
      <c r="E57" s="430"/>
      <c r="F57" s="227"/>
    </row>
    <row r="58" spans="1:6" s="228" customFormat="1" ht="60" customHeight="1" x14ac:dyDescent="0.2">
      <c r="A58" s="214" t="s">
        <v>434</v>
      </c>
      <c r="B58" s="430" t="s">
        <v>549</v>
      </c>
      <c r="C58" s="430"/>
      <c r="D58" s="430"/>
      <c r="E58" s="430"/>
      <c r="F58" s="227"/>
    </row>
    <row r="59" spans="1:6" s="228" customFormat="1" x14ac:dyDescent="0.2">
      <c r="A59" s="22"/>
      <c r="B59" s="27"/>
      <c r="F59" s="227"/>
    </row>
    <row r="60" spans="1:6" s="228" customFormat="1" ht="15.75" customHeight="1" x14ac:dyDescent="0.2">
      <c r="A60" s="206" t="s">
        <v>421</v>
      </c>
      <c r="B60" s="207" t="s">
        <v>225</v>
      </c>
      <c r="C60" s="423" t="str">
        <f>UPPER(Mudel!D153)</f>
        <v>NOORSOOTÖÖD PAKKUVAD ASUTUSED ON NOORTELE LIGIPÄÄSETAVAD JA HÄSTI VARUSTATUD</v>
      </c>
      <c r="D60" s="423"/>
      <c r="E60" s="423"/>
      <c r="F60" s="227"/>
    </row>
    <row r="61" spans="1:6" s="228" customFormat="1" x14ac:dyDescent="0.2">
      <c r="A61" s="208"/>
      <c r="B61" s="209" t="s">
        <v>423</v>
      </c>
      <c r="C61" s="350" t="s">
        <v>424</v>
      </c>
      <c r="D61" s="427" t="s">
        <v>425</v>
      </c>
      <c r="E61" s="427"/>
      <c r="F61" s="227"/>
    </row>
    <row r="62" spans="1:6" s="228" customFormat="1" ht="62.25" customHeight="1" x14ac:dyDescent="0.2">
      <c r="A62" s="433" t="s">
        <v>422</v>
      </c>
      <c r="B62" s="210" t="s">
        <v>227</v>
      </c>
      <c r="C62" s="353" t="str">
        <f>Mudel!F154</f>
        <v>Noorsootööd pakkuvad asutused paiknevad mõistlikul kaugusel noore elukohast</v>
      </c>
      <c r="D62" s="452" t="str">
        <f>Mudel!G155</f>
        <v>Indikaator on täidetud, kui noorsootöö pakkuvad asutused (st asutused, kus tehakse noorsootööd) asuvad noortele piisavalt lähedal, st et noorel on võimalik noorsootöö asutusse jõuda vähem kui 30 minutiga (võib tähendada ka transpordivahendite kasutamist).</v>
      </c>
      <c r="E62" s="452"/>
      <c r="F62" s="227"/>
    </row>
    <row r="63" spans="1:6" s="228" customFormat="1" ht="37.5" customHeight="1" x14ac:dyDescent="0.2">
      <c r="A63" s="433"/>
      <c r="B63" s="210" t="s">
        <v>230</v>
      </c>
      <c r="C63" s="360" t="str">
        <f>Mudel!F156</f>
        <v>Noorsootööd pakkuvatele asutustele on juurdepääs tagatud ka erivajadustega noortele</v>
      </c>
      <c r="D63" s="452" t="str">
        <f>Mudel!G157</f>
        <v>Indikaator on täidetud, kui noorsootööd pakkuvatele asutustele on ligipääs tagatud ka erivajadustega noortele (sh ligipääs füüsilise puudega noortele, kohandatud tegevused (haridusliku) erivajadusega noortele jne).</v>
      </c>
      <c r="E63" s="452"/>
      <c r="F63" s="227"/>
    </row>
    <row r="64" spans="1:6" s="228" customFormat="1" ht="49.5" customHeight="1" x14ac:dyDescent="0.2">
      <c r="A64" s="433"/>
      <c r="B64" s="210" t="s">
        <v>233</v>
      </c>
      <c r="C64" s="360" t="str">
        <f>Mudel!F158</f>
        <v>KOV on arvestanud transpordikorralduses noorsootööd pakkuvate asutuste asukohtade ja lahtiolekuaegadega</v>
      </c>
      <c r="D64" s="452" t="str">
        <f>Mudel!G159</f>
        <v>Indikaator on täidetud, kui KOV on arvestanud transpordikorralduses noorsootööd pakkuvate asutustega, et kaugemal elavatel noortel oleks võimalik samuti noorsootöös osaleda.</v>
      </c>
      <c r="E64" s="452"/>
      <c r="F64" s="227"/>
    </row>
    <row r="65" spans="1:6" s="228" customFormat="1" x14ac:dyDescent="0.2">
      <c r="A65" s="433"/>
      <c r="B65" s="455" t="s">
        <v>426</v>
      </c>
      <c r="C65" s="455"/>
      <c r="D65" s="455"/>
      <c r="E65" s="455"/>
      <c r="F65" s="227"/>
    </row>
    <row r="66" spans="1:6" s="228" customFormat="1" x14ac:dyDescent="0.2">
      <c r="A66" s="433"/>
      <c r="B66" s="421" t="s">
        <v>236</v>
      </c>
      <c r="C66" s="453" t="str">
        <f>Mudel!F160</f>
        <v>Noorsootööd pakkuvad asutused on avatud noortele sobival ajal</v>
      </c>
      <c r="D66" s="219" t="str">
        <f>'2_tulemusindikaatorid'!G34</f>
        <v>7-12. a</v>
      </c>
      <c r="E66" s="219" t="str">
        <f>'2_tulemusindikaatorid'!L34</f>
        <v>jah</v>
      </c>
      <c r="F66" s="227"/>
    </row>
    <row r="67" spans="1:6" s="228" customFormat="1" x14ac:dyDescent="0.2">
      <c r="A67" s="433"/>
      <c r="B67" s="421"/>
      <c r="C67" s="453"/>
      <c r="D67" s="219" t="str">
        <f>'2_tulemusindikaatorid'!G35</f>
        <v>13-19. a</v>
      </c>
      <c r="E67" s="219" t="str">
        <f>'2_tulemusindikaatorid'!L35</f>
        <v>ei</v>
      </c>
      <c r="F67" s="227"/>
    </row>
    <row r="68" spans="1:6" s="228" customFormat="1" x14ac:dyDescent="0.2">
      <c r="A68" s="433"/>
      <c r="B68" s="421"/>
      <c r="C68" s="453"/>
      <c r="D68" s="219" t="str">
        <f>'2_tulemusindikaatorid'!G36</f>
        <v>20-26. a</v>
      </c>
      <c r="E68" s="219" t="str">
        <f>'2_tulemusindikaatorid'!L36</f>
        <v>jah</v>
      </c>
      <c r="F68" s="227"/>
    </row>
    <row r="69" spans="1:6" s="228" customFormat="1" ht="15.75" customHeight="1" x14ac:dyDescent="0.2">
      <c r="A69" s="433"/>
      <c r="B69" s="421" t="s">
        <v>239</v>
      </c>
      <c r="C69" s="445" t="str">
        <f>Mudel!F162</f>
        <v>Noorte tagasiside noorsootöö tegevuskohtade asukoha sobivusele on kõrge (vähemalt 80% on rahul).</v>
      </c>
      <c r="D69" s="219" t="str">
        <f>'2_tulemusindikaatorid'!G40</f>
        <v>7-12. a</v>
      </c>
      <c r="E69" s="219" t="str">
        <f>'2_tulemusindikaatorid'!L37</f>
        <v>jah</v>
      </c>
      <c r="F69" s="227"/>
    </row>
    <row r="70" spans="1:6" s="228" customFormat="1" ht="18" customHeight="1" x14ac:dyDescent="0.2">
      <c r="A70" s="433"/>
      <c r="B70" s="421"/>
      <c r="C70" s="422"/>
      <c r="D70" s="219" t="str">
        <f>'2_tulemusindikaatorid'!G41</f>
        <v>13-19. a</v>
      </c>
      <c r="E70" s="219" t="str">
        <f>'2_tulemusindikaatorid'!L38</f>
        <v>ei</v>
      </c>
      <c r="F70" s="227"/>
    </row>
    <row r="71" spans="1:6" s="228" customFormat="1" ht="19.5" customHeight="1" x14ac:dyDescent="0.2">
      <c r="A71" s="433"/>
      <c r="B71" s="421"/>
      <c r="C71" s="422"/>
      <c r="D71" s="219" t="str">
        <f>'2_tulemusindikaatorid'!G42</f>
        <v>20-26. a</v>
      </c>
      <c r="E71" s="219" t="str">
        <f>'2_tulemusindikaatorid'!L39</f>
        <v>jah</v>
      </c>
      <c r="F71" s="227"/>
    </row>
    <row r="72" spans="1:6" s="228" customFormat="1" ht="19.5" customHeight="1" x14ac:dyDescent="0.2">
      <c r="A72" s="433"/>
      <c r="B72" s="421" t="s">
        <v>242</v>
      </c>
      <c r="C72" s="456" t="str">
        <f>Mudel!F164</f>
        <v>Noorte hinnang noorsootöö asutuste varustatusele töövahenditega on kõrge (huvikoolid, huvitegevus koolides, avatud noortekeskused, vähemalt 90%).</v>
      </c>
      <c r="D72" s="219" t="str">
        <f>'2_tulemusindikaatorid'!G40</f>
        <v>7-12. a</v>
      </c>
      <c r="E72" s="219" t="str">
        <f>'2_tulemusindikaatorid'!L40</f>
        <v>jah</v>
      </c>
      <c r="F72" s="227"/>
    </row>
    <row r="73" spans="1:6" s="228" customFormat="1" ht="19.5" customHeight="1" x14ac:dyDescent="0.2">
      <c r="A73" s="433"/>
      <c r="B73" s="421"/>
      <c r="C73" s="456"/>
      <c r="D73" s="219" t="str">
        <f>'2_tulemusindikaatorid'!G41</f>
        <v>13-19. a</v>
      </c>
      <c r="E73" s="219" t="str">
        <f>'2_tulemusindikaatorid'!L41</f>
        <v>ei</v>
      </c>
      <c r="F73" s="227"/>
    </row>
    <row r="74" spans="1:6" s="228" customFormat="1" x14ac:dyDescent="0.2">
      <c r="A74" s="433"/>
      <c r="B74" s="421"/>
      <c r="C74" s="456"/>
      <c r="D74" s="219" t="str">
        <f>'2_tulemusindikaatorid'!G42</f>
        <v>20-26. a</v>
      </c>
      <c r="E74" s="219" t="str">
        <f>'2_tulemusindikaatorid'!L42</f>
        <v/>
      </c>
      <c r="F74" s="227"/>
    </row>
    <row r="75" spans="1:6" s="228" customFormat="1" x14ac:dyDescent="0.2">
      <c r="A75" s="212" t="s">
        <v>431</v>
      </c>
      <c r="B75" s="213">
        <v>4</v>
      </c>
      <c r="C75" s="428" t="str">
        <f>IF(B75=4,$C$6,IF(B75=3,$C$7,IF(B75=2,$C$8,IF(B75=1,$C$9,""))))</f>
        <v>KOV territooriumil tehtav noorsootöö vastab täielikult kirjeldatud olukorrale</v>
      </c>
      <c r="D75" s="428"/>
      <c r="E75" s="428"/>
      <c r="F75" s="227"/>
    </row>
    <row r="76" spans="1:6" s="228" customFormat="1" ht="144.75" customHeight="1" x14ac:dyDescent="0.2">
      <c r="A76" s="212" t="s">
        <v>432</v>
      </c>
      <c r="B76" s="440" t="s">
        <v>531</v>
      </c>
      <c r="C76" s="430"/>
      <c r="D76" s="430"/>
      <c r="E76" s="430"/>
      <c r="F76" s="227"/>
    </row>
    <row r="77" spans="1:6" s="228" customFormat="1" ht="60" customHeight="1" x14ac:dyDescent="0.2">
      <c r="A77" s="212" t="s">
        <v>433</v>
      </c>
      <c r="B77" s="430" t="s">
        <v>532</v>
      </c>
      <c r="C77" s="430"/>
      <c r="D77" s="430"/>
      <c r="E77" s="430"/>
      <c r="F77" s="227"/>
    </row>
    <row r="78" spans="1:6" s="228" customFormat="1" ht="60" customHeight="1" x14ac:dyDescent="0.2">
      <c r="A78" s="214" t="s">
        <v>434</v>
      </c>
      <c r="B78" s="430" t="s">
        <v>550</v>
      </c>
      <c r="C78" s="430"/>
      <c r="D78" s="430"/>
      <c r="E78" s="430"/>
      <c r="F78" s="227"/>
    </row>
    <row r="79" spans="1:6" s="228" customFormat="1" x14ac:dyDescent="0.2">
      <c r="A79" s="22"/>
      <c r="B79" s="27"/>
      <c r="F79" s="227"/>
    </row>
    <row r="80" spans="1:6" s="228" customFormat="1" ht="16.5" customHeight="1" x14ac:dyDescent="0.2">
      <c r="A80" s="206" t="s">
        <v>421</v>
      </c>
      <c r="B80" s="207" t="s">
        <v>245</v>
      </c>
      <c r="C80" s="295" t="str">
        <f>UPPER(Mudel!D167)</f>
        <v>TOIMUB KAASAEGSETE JA UUENDUSLIKE MEETODITE JA KESKKONDADE RAKENDAMINE NOORSOOTÖÖS</v>
      </c>
      <c r="D80" s="296"/>
      <c r="E80" s="296"/>
      <c r="F80" s="227"/>
    </row>
    <row r="81" spans="1:6" s="228" customFormat="1" x14ac:dyDescent="0.2">
      <c r="A81" s="208"/>
      <c r="B81" s="209" t="s">
        <v>423</v>
      </c>
      <c r="C81" s="350" t="s">
        <v>424</v>
      </c>
      <c r="D81" s="427" t="s">
        <v>425</v>
      </c>
      <c r="E81" s="427"/>
      <c r="F81" s="227"/>
    </row>
    <row r="82" spans="1:6" s="228" customFormat="1" ht="32.25" customHeight="1" x14ac:dyDescent="0.2">
      <c r="A82" s="433" t="s">
        <v>422</v>
      </c>
      <c r="B82" s="210" t="s">
        <v>247</v>
      </c>
      <c r="C82" s="353" t="str">
        <f>Mudel!F168</f>
        <v>KOV arendab nüüdisaegseid ja uuenduslikke keskkondi noorsootöö jaoks</v>
      </c>
      <c r="D82" s="434" t="str">
        <f>Mudel!G169</f>
        <v>Indikaator on täidetud, kui KOV oma tegevuses kasutab regulaarselt uudseid lähenemisi noorsootöö läbiviimiseks (nt linnaruumi kavandamisel arvestatakse, et planeering soodustaks põlvkondade- ja noortevahelist läbikäimist).</v>
      </c>
      <c r="E82" s="434"/>
      <c r="F82" s="227"/>
    </row>
    <row r="83" spans="1:6" s="228" customFormat="1" ht="46.5" customHeight="1" x14ac:dyDescent="0.2">
      <c r="A83" s="433"/>
      <c r="B83" s="211" t="s">
        <v>250</v>
      </c>
      <c r="C83" s="353" t="str">
        <f>Mudel!F170</f>
        <v>KOV soodustab uuenduslike ja kaasaegsete noorsootöö meetodite kasutuselevõttu</v>
      </c>
      <c r="D83" s="434" t="str">
        <f>Mudel!G171</f>
        <v>Indikaator on täidetud, kui KOV soodustab uuenduslike ja kaasaegsete noorsootöö meetodite kasutuselevõttu - saadab noorsootöötajaid koolitustele, korraldab ümarlaudu meetodite vahetamiseks jms - ning viimase kolme aasta jooksul on kasutusele võetud mõni uus meetod.</v>
      </c>
      <c r="E83" s="434"/>
      <c r="F83" s="227"/>
    </row>
    <row r="84" spans="1:6" s="228" customFormat="1" x14ac:dyDescent="0.2">
      <c r="A84" s="212" t="s">
        <v>431</v>
      </c>
      <c r="B84" s="213">
        <v>4</v>
      </c>
      <c r="C84" s="428" t="str">
        <f>IF(B84=4,$C$6,IF(B84=3,$C$7,IF(B84=2,$C$8,IF(B84=1,$C$9,""))))</f>
        <v>KOV territooriumil tehtav noorsootöö vastab täielikult kirjeldatud olukorrale</v>
      </c>
      <c r="D84" s="428"/>
      <c r="E84" s="428"/>
      <c r="F84" s="227"/>
    </row>
    <row r="85" spans="1:6" s="228" customFormat="1" ht="60" customHeight="1" x14ac:dyDescent="0.2">
      <c r="A85" s="212" t="s">
        <v>432</v>
      </c>
      <c r="B85" s="429" t="s">
        <v>551</v>
      </c>
      <c r="C85" s="430"/>
      <c r="D85" s="430"/>
      <c r="E85" s="430"/>
      <c r="F85" s="227"/>
    </row>
    <row r="86" spans="1:6" s="228" customFormat="1" ht="60" customHeight="1" x14ac:dyDescent="0.2">
      <c r="A86" s="212" t="s">
        <v>433</v>
      </c>
      <c r="B86" s="430" t="s">
        <v>533</v>
      </c>
      <c r="C86" s="430"/>
      <c r="D86" s="430"/>
      <c r="E86" s="430"/>
      <c r="F86" s="227"/>
    </row>
    <row r="87" spans="1:6" s="228" customFormat="1" ht="60" customHeight="1" x14ac:dyDescent="0.2">
      <c r="A87" s="214" t="s">
        <v>434</v>
      </c>
      <c r="B87" s="430" t="s">
        <v>534</v>
      </c>
      <c r="C87" s="430"/>
      <c r="D87" s="430"/>
      <c r="E87" s="430"/>
      <c r="F87" s="227"/>
    </row>
    <row r="88" spans="1:6" s="228" customFormat="1" x14ac:dyDescent="0.2">
      <c r="A88" s="22"/>
      <c r="B88" s="27"/>
      <c r="F88" s="227"/>
    </row>
    <row r="89" spans="1:6" s="228" customFormat="1" ht="41.25" customHeight="1" x14ac:dyDescent="0.2">
      <c r="A89" s="206" t="s">
        <v>421</v>
      </c>
      <c r="B89" s="207" t="s">
        <v>253</v>
      </c>
      <c r="C89" s="431" t="str">
        <f>UPPER(Mudel!D173)</f>
        <v>REGULAARSELT UURITAKSE NOORTE, SH NEET JA TÕRJUTUSRISKIS NOORTE VAJADUSI, HUVISID JA RAHULOLU NOORSOOTÖÖGA NING ANTAKSE JA KOGUTAKSE TAGASISIDET, SAADUD TEADMISI RAKENDATAKSE NOORTEPOLIITIKA KUJUNDAMISEL</v>
      </c>
      <c r="D89" s="431"/>
      <c r="E89" s="431"/>
      <c r="F89" s="227"/>
    </row>
    <row r="90" spans="1:6" s="228" customFormat="1" x14ac:dyDescent="0.2">
      <c r="A90" s="208"/>
      <c r="B90" s="209" t="s">
        <v>423</v>
      </c>
      <c r="C90" s="350" t="s">
        <v>424</v>
      </c>
      <c r="D90" s="424" t="s">
        <v>425</v>
      </c>
      <c r="E90" s="424"/>
      <c r="F90" s="227"/>
    </row>
    <row r="91" spans="1:6" s="228" customFormat="1" ht="45" x14ac:dyDescent="0.2">
      <c r="A91" s="433" t="s">
        <v>422</v>
      </c>
      <c r="B91" s="210" t="s">
        <v>255</v>
      </c>
      <c r="C91" s="353" t="str">
        <f>Mudel!F174</f>
        <v>Regulaarselt kogutakse andmeid noorte, sh NEET ja tõrjutusriskis noorte ja noorsootöö kohta (nt noorte osavõtu, töötajate, vabatahtlike, tegevuste tulemuste, juhendmaterjali jms kohta)</v>
      </c>
      <c r="D91" s="434" t="str">
        <f>Mudel!G175</f>
        <v>Indikaator on täidetud, kui regulaarselt kogutakse infot noortevaldkonna kohta (moodustunud on noorsootööd puudutava info andmebaas).</v>
      </c>
      <c r="E91" s="434"/>
      <c r="F91" s="227"/>
    </row>
    <row r="92" spans="1:6" s="228" customFormat="1" ht="33.75" customHeight="1" x14ac:dyDescent="0.2">
      <c r="A92" s="433"/>
      <c r="B92" s="211" t="s">
        <v>258</v>
      </c>
      <c r="C92" s="353" t="str">
        <f>Mudel!F176</f>
        <v>Regulaarselt tehakse uuringuid noorte, sh NEET ja tõrjutusriskis noorte vajaduste ja huvide kohta info kogumiseks</v>
      </c>
      <c r="D92" s="434" t="str">
        <f>Mudel!G177</f>
        <v>Indikaator on täidetud, kui regulaarselt tehakse uuringuid noorte vajaduste ja huvide kohta info kogumiseks (vähemalt kord aastas).</v>
      </c>
      <c r="E92" s="434"/>
      <c r="F92" s="227"/>
    </row>
    <row r="93" spans="1:6" s="228" customFormat="1" ht="33.75" customHeight="1" x14ac:dyDescent="0.2">
      <c r="A93" s="433"/>
      <c r="B93" s="210" t="s">
        <v>261</v>
      </c>
      <c r="C93" s="353" t="str">
        <f>Mudel!F178</f>
        <v>Regulaarselt uuritakse noorte rahulolu noorsootöö tegevuste/teenuste kvaliteediga</v>
      </c>
      <c r="D93" s="434" t="str">
        <f>Mudel!G179</f>
        <v>Indikaator on täidetud, kui noorte rahulolu noorsootöö tegevuste/teenuste kvaliteediga uuritakse regulaarselt (vähemalt kord aastas).</v>
      </c>
      <c r="E93" s="434"/>
      <c r="F93" s="227"/>
    </row>
    <row r="94" spans="1:6" s="228" customFormat="1" ht="52.5" customHeight="1" x14ac:dyDescent="0.2">
      <c r="A94" s="433"/>
      <c r="B94" s="210" t="s">
        <v>264</v>
      </c>
      <c r="C94" s="353" t="str">
        <f>Mudel!F180</f>
        <v>Kogutud andmeid noorte huvide, vajaduste ja rahulolu kohta analüüsitakse ning selle põhjal viiakse läbi parendustegevusi</v>
      </c>
      <c r="D94" s="434" t="str">
        <f>Mudel!G181</f>
        <v>Indikaator on täidetud, kui regulaarselt analüüsitakse kogutud infot noorte, nende huvide, vajaduste ja rahulolu kohta ning selle põhjal hinnatakse noorsootööd ning vajaduse korral tehakse parandusi (nt parandatakse teabe kättesaadavust, kaasatakse teatud valdkondades noori rohkem, koolitatakse noorsootöötajaid vms).</v>
      </c>
      <c r="E94" s="434"/>
      <c r="F94" s="227"/>
    </row>
    <row r="95" spans="1:6" s="228" customFormat="1" ht="48.75" customHeight="1" x14ac:dyDescent="0.2">
      <c r="A95" s="433"/>
      <c r="B95" s="210" t="s">
        <v>267</v>
      </c>
      <c r="C95" s="353" t="str">
        <f>Mudel!F182</f>
        <v>Noored saavad mõistliku aja jooksul tagasisidet nende ettepanekutega arvestamise/mittearvestamise kohta</v>
      </c>
      <c r="D95" s="453" t="str">
        <f>Mudel!G183</f>
        <v>Indikaator on täidetud, kui KOV-le ettepanekuid esitades saavad noored KOV-lt alati mõistliku aja jooksul tagasisidet selle kohta, kas ja mil määral esitatud ettepanekutega arvestati, milliseid otsuseid selle põhjal langetati, millised olid edasised tegevused, millised olid ettepanekut mittearvestamise põhjused.</v>
      </c>
      <c r="E95" s="453"/>
      <c r="F95" s="227"/>
    </row>
    <row r="96" spans="1:6" s="228" customFormat="1" ht="48.75" customHeight="1" x14ac:dyDescent="0.2">
      <c r="A96" s="433"/>
      <c r="B96" s="355" t="s">
        <v>270</v>
      </c>
      <c r="C96" s="359" t="str">
        <f>Mudel!F184</f>
        <v>Toimib teadmistepõhine noortepoliitika kujundamine</v>
      </c>
      <c r="D96" s="454" t="str">
        <f>Mudel!G185</f>
        <v>Indikaator on täidetud, kui noorte ja noorsootöö kohta kogutavaid andmeid kasutatakse regulaarselt noortepoliitika kujundamiseks ja eesmärkide seadmiseks</v>
      </c>
      <c r="E96" s="454"/>
      <c r="F96" s="227"/>
    </row>
    <row r="97" spans="1:6" s="228" customFormat="1" x14ac:dyDescent="0.2">
      <c r="A97" s="433"/>
      <c r="B97" s="425" t="s">
        <v>426</v>
      </c>
      <c r="C97" s="425"/>
      <c r="D97" s="425"/>
      <c r="E97" s="425"/>
      <c r="F97" s="227"/>
    </row>
    <row r="98" spans="1:6" s="228" customFormat="1" x14ac:dyDescent="0.2">
      <c r="A98" s="433"/>
      <c r="B98" s="421" t="s">
        <v>273</v>
      </c>
      <c r="C98" s="422" t="s">
        <v>274</v>
      </c>
      <c r="D98" s="358" t="str">
        <f>'2_tulemusindikaatorid'!G43</f>
        <v>13-19. a</v>
      </c>
      <c r="E98" s="218" t="str">
        <f>'2_tulemusindikaatorid'!L43</f>
        <v>ei</v>
      </c>
      <c r="F98" s="227"/>
    </row>
    <row r="99" spans="1:6" s="228" customFormat="1" x14ac:dyDescent="0.2">
      <c r="A99" s="433"/>
      <c r="B99" s="421"/>
      <c r="C99" s="422"/>
      <c r="D99" s="358" t="str">
        <f>'2_tulemusindikaatorid'!G44</f>
        <v>20-26. a</v>
      </c>
      <c r="E99" s="218" t="str">
        <f>'2_tulemusindikaatorid'!L44</f>
        <v/>
      </c>
      <c r="F99" s="227"/>
    </row>
    <row r="100" spans="1:6" s="228" customFormat="1" x14ac:dyDescent="0.2">
      <c r="A100" s="212" t="s">
        <v>431</v>
      </c>
      <c r="B100" s="213">
        <v>2</v>
      </c>
      <c r="C100" s="428" t="str">
        <f>IF(B100=4,$C$6,IF(B100=3,$C$7,IF(B100=2,$C$8,IF(B100=1,$C$9,""))))</f>
        <v>KOV territooriumil tehtav noorsootöö vastab kirjeldatud olukorrale osaliselt (st täidetud on mõned kriteeriumid)</v>
      </c>
      <c r="D100" s="428"/>
      <c r="E100" s="428"/>
      <c r="F100" s="227"/>
    </row>
    <row r="101" spans="1:6" s="228" customFormat="1" ht="207" customHeight="1" x14ac:dyDescent="0.2">
      <c r="A101" s="212" t="s">
        <v>432</v>
      </c>
      <c r="B101" s="429" t="s">
        <v>535</v>
      </c>
      <c r="C101" s="447"/>
      <c r="D101" s="447"/>
      <c r="E101" s="447"/>
      <c r="F101" s="227"/>
    </row>
    <row r="102" spans="1:6" s="228" customFormat="1" ht="60" customHeight="1" x14ac:dyDescent="0.2">
      <c r="A102" s="212" t="s">
        <v>433</v>
      </c>
      <c r="B102" s="430" t="s">
        <v>536</v>
      </c>
      <c r="C102" s="430"/>
      <c r="D102" s="430"/>
      <c r="E102" s="430"/>
      <c r="F102" s="227"/>
    </row>
    <row r="103" spans="1:6" s="228" customFormat="1" ht="60" customHeight="1" x14ac:dyDescent="0.2">
      <c r="A103" s="214" t="s">
        <v>434</v>
      </c>
      <c r="B103" s="430" t="s">
        <v>552</v>
      </c>
      <c r="C103" s="430"/>
      <c r="D103" s="430"/>
      <c r="E103" s="430"/>
      <c r="F103" s="227"/>
    </row>
    <row r="104" spans="1:6" x14ac:dyDescent="0.2">
      <c r="A104" s="36"/>
      <c r="B104" s="37"/>
      <c r="C104" s="34"/>
      <c r="D104" s="34"/>
      <c r="E104" s="34"/>
    </row>
    <row r="105" spans="1:6" x14ac:dyDescent="0.2">
      <c r="A105" s="36"/>
      <c r="B105" s="37"/>
      <c r="C105" s="34"/>
      <c r="D105" s="34"/>
      <c r="E105" s="34"/>
    </row>
    <row r="106" spans="1:6" x14ac:dyDescent="0.2">
      <c r="A106" s="36"/>
      <c r="B106" s="37"/>
      <c r="C106" s="34"/>
      <c r="D106" s="34"/>
      <c r="E106" s="34"/>
    </row>
    <row r="107" spans="1:6" x14ac:dyDescent="0.2">
      <c r="A107" s="36"/>
      <c r="B107" s="37"/>
      <c r="C107" s="34"/>
      <c r="D107" s="34"/>
      <c r="E107" s="34"/>
    </row>
    <row r="108" spans="1:6" x14ac:dyDescent="0.2">
      <c r="A108" s="36"/>
      <c r="B108" s="37"/>
      <c r="C108" s="34"/>
      <c r="D108" s="34"/>
      <c r="E108" s="34"/>
    </row>
    <row r="109" spans="1:6" x14ac:dyDescent="0.2">
      <c r="A109" s="36"/>
      <c r="B109" s="37"/>
      <c r="C109" s="34"/>
      <c r="D109" s="34"/>
      <c r="E109" s="34"/>
    </row>
    <row r="110" spans="1:6" x14ac:dyDescent="0.2">
      <c r="A110" s="36"/>
      <c r="B110" s="37"/>
      <c r="C110" s="34"/>
      <c r="D110" s="34"/>
      <c r="E110" s="34"/>
    </row>
    <row r="111" spans="1:6" x14ac:dyDescent="0.2">
      <c r="A111" s="36"/>
      <c r="B111" s="37"/>
      <c r="C111" s="34"/>
      <c r="D111" s="34"/>
      <c r="E111" s="34"/>
    </row>
    <row r="112" spans="1:6" x14ac:dyDescent="0.2">
      <c r="A112" s="36"/>
      <c r="B112" s="37"/>
      <c r="C112" s="34"/>
      <c r="D112" s="34"/>
      <c r="E112" s="34"/>
    </row>
    <row r="113" spans="1:5" x14ac:dyDescent="0.2">
      <c r="A113" s="36"/>
      <c r="B113" s="37"/>
      <c r="C113" s="34"/>
      <c r="D113" s="34"/>
      <c r="E113" s="34"/>
    </row>
    <row r="114" spans="1:5" x14ac:dyDescent="0.2">
      <c r="A114" s="36"/>
      <c r="B114" s="37"/>
      <c r="C114" s="34"/>
      <c r="D114" s="34"/>
      <c r="E114" s="34"/>
    </row>
    <row r="115" spans="1:5" x14ac:dyDescent="0.2">
      <c r="A115" s="36"/>
      <c r="B115" s="37"/>
      <c r="C115" s="34"/>
      <c r="D115" s="34"/>
      <c r="E115" s="34"/>
    </row>
    <row r="116" spans="1:5" x14ac:dyDescent="0.2">
      <c r="A116" s="36"/>
      <c r="B116" s="37"/>
      <c r="C116" s="34"/>
      <c r="D116" s="34"/>
      <c r="E116" s="34"/>
    </row>
    <row r="117" spans="1:5" x14ac:dyDescent="0.2">
      <c r="A117" s="36"/>
      <c r="B117" s="37"/>
      <c r="C117" s="34"/>
      <c r="D117" s="34"/>
      <c r="E117" s="34"/>
    </row>
    <row r="118" spans="1:5" x14ac:dyDescent="0.2">
      <c r="A118" s="36"/>
      <c r="B118" s="37"/>
      <c r="C118" s="34"/>
      <c r="D118" s="34"/>
      <c r="E118" s="34"/>
    </row>
    <row r="119" spans="1:5" x14ac:dyDescent="0.2">
      <c r="A119" s="36"/>
      <c r="B119" s="37"/>
      <c r="C119" s="34"/>
      <c r="D119" s="34"/>
      <c r="E119" s="34"/>
    </row>
    <row r="120" spans="1:5" x14ac:dyDescent="0.2">
      <c r="A120" s="36"/>
      <c r="B120" s="37"/>
      <c r="C120" s="34"/>
      <c r="D120" s="34"/>
      <c r="E120" s="34"/>
    </row>
    <row r="121" spans="1:5" x14ac:dyDescent="0.2">
      <c r="A121" s="36"/>
      <c r="B121" s="37"/>
      <c r="C121" s="34"/>
      <c r="D121" s="34"/>
      <c r="E121" s="34"/>
    </row>
    <row r="122" spans="1:5" x14ac:dyDescent="0.2">
      <c r="A122" s="36"/>
      <c r="B122" s="37"/>
      <c r="C122" s="34"/>
      <c r="D122" s="34"/>
      <c r="E122" s="34"/>
    </row>
    <row r="123" spans="1:5" x14ac:dyDescent="0.2">
      <c r="A123" s="36"/>
      <c r="B123" s="37"/>
      <c r="C123" s="34"/>
      <c r="D123" s="34"/>
      <c r="E123" s="34"/>
    </row>
    <row r="124" spans="1:5" x14ac:dyDescent="0.2">
      <c r="A124" s="36"/>
      <c r="B124" s="37"/>
      <c r="C124" s="34"/>
      <c r="D124" s="34"/>
      <c r="E124" s="34"/>
    </row>
    <row r="125" spans="1:5" x14ac:dyDescent="0.2">
      <c r="A125" s="36"/>
      <c r="B125" s="37"/>
      <c r="C125" s="34"/>
      <c r="D125" s="34"/>
      <c r="E125" s="34"/>
    </row>
    <row r="126" spans="1:5" x14ac:dyDescent="0.2">
      <c r="A126" s="36"/>
      <c r="B126" s="37"/>
      <c r="C126" s="34"/>
      <c r="D126" s="34"/>
      <c r="E126" s="34"/>
    </row>
    <row r="127" spans="1:5" x14ac:dyDescent="0.2">
      <c r="A127" s="36"/>
      <c r="B127" s="37"/>
      <c r="C127" s="34"/>
      <c r="D127" s="34"/>
      <c r="E127" s="34"/>
    </row>
    <row r="128" spans="1:5" x14ac:dyDescent="0.2">
      <c r="A128" s="36"/>
      <c r="B128" s="37"/>
      <c r="C128" s="34"/>
      <c r="D128" s="34"/>
      <c r="E128" s="34"/>
    </row>
  </sheetData>
  <sheetProtection password="9965" sheet="1" formatCells="0" formatColumns="0" formatRows="0" insertHyperlinks="0"/>
  <mergeCells count="93">
    <mergeCell ref="B65:E65"/>
    <mergeCell ref="D90:E90"/>
    <mergeCell ref="C89:E89"/>
    <mergeCell ref="B87:E87"/>
    <mergeCell ref="D94:E94"/>
    <mergeCell ref="B69:B71"/>
    <mergeCell ref="C69:C71"/>
    <mergeCell ref="B77:E77"/>
    <mergeCell ref="B78:E78"/>
    <mergeCell ref="B76:E76"/>
    <mergeCell ref="D81:E81"/>
    <mergeCell ref="C72:C74"/>
    <mergeCell ref="B72:B74"/>
    <mergeCell ref="C75:E75"/>
    <mergeCell ref="D95:E95"/>
    <mergeCell ref="A82:A83"/>
    <mergeCell ref="C84:E84"/>
    <mergeCell ref="B85:E85"/>
    <mergeCell ref="B86:E86"/>
    <mergeCell ref="D82:E82"/>
    <mergeCell ref="D83:E83"/>
    <mergeCell ref="A91:A99"/>
    <mergeCell ref="B97:E97"/>
    <mergeCell ref="D91:E91"/>
    <mergeCell ref="D93:E93"/>
    <mergeCell ref="D96:E96"/>
    <mergeCell ref="D92:E92"/>
    <mergeCell ref="C42:E42"/>
    <mergeCell ref="D43:E43"/>
    <mergeCell ref="D44:E44"/>
    <mergeCell ref="D45:E45"/>
    <mergeCell ref="C60:E60"/>
    <mergeCell ref="D49:E49"/>
    <mergeCell ref="C37:E37"/>
    <mergeCell ref="B38:E38"/>
    <mergeCell ref="B39:E39"/>
    <mergeCell ref="B40:E40"/>
    <mergeCell ref="D36:E36"/>
    <mergeCell ref="A32:A36"/>
    <mergeCell ref="D23:E23"/>
    <mergeCell ref="D24:E24"/>
    <mergeCell ref="D22:E22"/>
    <mergeCell ref="B26:E26"/>
    <mergeCell ref="B27:E27"/>
    <mergeCell ref="D32:E32"/>
    <mergeCell ref="D33:E33"/>
    <mergeCell ref="D34:E34"/>
    <mergeCell ref="D35:E35"/>
    <mergeCell ref="D31:E31"/>
    <mergeCell ref="A1:E1"/>
    <mergeCell ref="A2:E2"/>
    <mergeCell ref="C6:E6"/>
    <mergeCell ref="C7:E7"/>
    <mergeCell ref="C8:E8"/>
    <mergeCell ref="A3:D3"/>
    <mergeCell ref="C9:E9"/>
    <mergeCell ref="C30:E30"/>
    <mergeCell ref="A23:A24"/>
    <mergeCell ref="C11:E11"/>
    <mergeCell ref="D12:E12"/>
    <mergeCell ref="A13:A15"/>
    <mergeCell ref="C16:E16"/>
    <mergeCell ref="B17:E17"/>
    <mergeCell ref="B18:E18"/>
    <mergeCell ref="B19:E19"/>
    <mergeCell ref="B28:E28"/>
    <mergeCell ref="C25:E25"/>
    <mergeCell ref="D13:E13"/>
    <mergeCell ref="D14:E14"/>
    <mergeCell ref="D15:E15"/>
    <mergeCell ref="C21:E21"/>
    <mergeCell ref="A44:A52"/>
    <mergeCell ref="D62:E62"/>
    <mergeCell ref="D46:E46"/>
    <mergeCell ref="D47:E47"/>
    <mergeCell ref="B50:E50"/>
    <mergeCell ref="C55:E55"/>
    <mergeCell ref="D61:E61"/>
    <mergeCell ref="D48:E48"/>
    <mergeCell ref="B56:E56"/>
    <mergeCell ref="B57:E57"/>
    <mergeCell ref="B58:E58"/>
    <mergeCell ref="A62:A74"/>
    <mergeCell ref="B66:B68"/>
    <mergeCell ref="D63:E63"/>
    <mergeCell ref="C66:C68"/>
    <mergeCell ref="D64:E64"/>
    <mergeCell ref="B101:E101"/>
    <mergeCell ref="B102:E102"/>
    <mergeCell ref="B103:E103"/>
    <mergeCell ref="C100:E100"/>
    <mergeCell ref="B98:B99"/>
    <mergeCell ref="C98:C99"/>
  </mergeCells>
  <dataValidations count="1">
    <dataValidation type="list" allowBlank="1" showInputMessage="1" showErrorMessage="1" sqref="B100 B37 B25 B16 B75 B55 B84" xr:uid="{00000000-0002-0000-0700-000000000000}">
      <formula1>$B$6:$B$9</formula1>
    </dataValidation>
  </dataValidations>
  <pageMargins left="0.25" right="0.25" top="0.75" bottom="0.75" header="0.3" footer="0.3"/>
  <pageSetup paperSize="9" fitToHeight="0" orientation="landscape" r:id="rId1"/>
  <ignoredErrors>
    <ignoredError sqref="B23:B24 B13:B15 B32:B36 B44:B47 B62 B82:B83 B91:B95 B63 B67:E68 C65:E65 E63 D66:E66"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J31"/>
  <sheetViews>
    <sheetView showGridLines="0" topLeftCell="A14" zoomScale="110" zoomScaleNormal="110" workbookViewId="0">
      <selection activeCell="B18" sqref="B18:J31"/>
    </sheetView>
  </sheetViews>
  <sheetFormatPr defaultColWidth="9.140625" defaultRowHeight="12.75" x14ac:dyDescent="0.2"/>
  <cols>
    <col min="1" max="1" width="2.5703125" style="56" customWidth="1"/>
    <col min="2" max="7" width="10" style="56" customWidth="1"/>
    <col min="8" max="8" width="8.85546875" style="56" customWidth="1"/>
    <col min="9" max="9" width="8.28515625" style="56" customWidth="1"/>
    <col min="10" max="10" width="14.28515625" style="56" customWidth="1"/>
    <col min="11" max="16384" width="9.140625" style="56"/>
  </cols>
  <sheetData>
    <row r="1" spans="1:10" s="259" customFormat="1" ht="28.5" customHeight="1" x14ac:dyDescent="0.2">
      <c r="A1" s="258" t="s">
        <v>441</v>
      </c>
    </row>
    <row r="2" spans="1:10" s="259" customFormat="1" x14ac:dyDescent="0.2">
      <c r="A2" s="265" t="s">
        <v>442</v>
      </c>
      <c r="B2" s="264"/>
      <c r="C2" s="266"/>
      <c r="D2" s="264"/>
      <c r="E2" s="264"/>
      <c r="F2" s="264"/>
      <c r="G2" s="264"/>
      <c r="H2" s="264"/>
      <c r="I2" s="264"/>
      <c r="J2" s="264"/>
    </row>
    <row r="3" spans="1:10" s="259" customFormat="1" x14ac:dyDescent="0.2">
      <c r="A3" s="138" t="s">
        <v>443</v>
      </c>
      <c r="B3" s="264"/>
      <c r="C3" s="266"/>
      <c r="D3" s="264"/>
      <c r="E3" s="264"/>
      <c r="F3" s="264"/>
      <c r="G3" s="264"/>
      <c r="H3" s="264"/>
      <c r="I3" s="264"/>
      <c r="J3" s="264"/>
    </row>
    <row r="4" spans="1:10" s="259" customFormat="1" x14ac:dyDescent="0.2">
      <c r="A4" s="264"/>
      <c r="B4" s="138"/>
      <c r="C4" s="266"/>
      <c r="D4" s="264"/>
      <c r="E4" s="264"/>
      <c r="F4" s="264"/>
      <c r="G4" s="264"/>
      <c r="H4" s="264"/>
      <c r="I4" s="264"/>
      <c r="J4" s="264"/>
    </row>
    <row r="5" spans="1:10" s="268" customFormat="1" ht="18" x14ac:dyDescent="0.2">
      <c r="A5" s="267"/>
      <c r="B5" s="466" t="s">
        <v>444</v>
      </c>
      <c r="C5" s="466"/>
      <c r="D5" s="466"/>
      <c r="E5" s="466"/>
      <c r="F5" s="466"/>
      <c r="G5" s="466"/>
      <c r="H5" s="466"/>
      <c r="I5" s="466"/>
      <c r="J5" s="466"/>
    </row>
    <row r="6" spans="1:10" s="269" customFormat="1" ht="15.75" customHeight="1" x14ac:dyDescent="0.2">
      <c r="A6" s="267"/>
      <c r="B6" s="466" t="s">
        <v>445</v>
      </c>
      <c r="C6" s="466"/>
      <c r="D6" s="466"/>
      <c r="E6" s="466"/>
      <c r="F6" s="466"/>
      <c r="G6" s="466"/>
      <c r="H6" s="466"/>
      <c r="I6" s="466"/>
      <c r="J6" s="466"/>
    </row>
    <row r="7" spans="1:10" s="269" customFormat="1" ht="8.25" customHeight="1" x14ac:dyDescent="0.2">
      <c r="A7" s="267"/>
      <c r="B7" s="361"/>
      <c r="C7" s="361"/>
      <c r="D7" s="361"/>
      <c r="E7" s="361"/>
      <c r="F7" s="361"/>
      <c r="G7" s="361"/>
      <c r="H7" s="361"/>
      <c r="I7" s="361"/>
      <c r="J7" s="361"/>
    </row>
    <row r="8" spans="1:10" s="259" customFormat="1" x14ac:dyDescent="0.2">
      <c r="A8" s="263"/>
      <c r="B8" s="270"/>
      <c r="C8" s="270"/>
      <c r="D8" s="270"/>
      <c r="E8" s="270"/>
      <c r="F8" s="467" t="s">
        <v>446</v>
      </c>
      <c r="G8" s="467"/>
      <c r="H8" s="468" t="s">
        <v>279</v>
      </c>
      <c r="I8" s="469"/>
      <c r="J8" s="470"/>
    </row>
    <row r="9" spans="1:10" s="259" customFormat="1" ht="15.75" customHeight="1" x14ac:dyDescent="0.2">
      <c r="A9" s="263"/>
      <c r="B9" s="264"/>
      <c r="C9" s="266"/>
      <c r="D9" s="264"/>
      <c r="E9" s="264"/>
      <c r="F9" s="467" t="s">
        <v>447</v>
      </c>
      <c r="G9" s="467"/>
      <c r="H9" s="471">
        <v>44152</v>
      </c>
      <c r="I9" s="472"/>
      <c r="J9" s="473"/>
    </row>
    <row r="10" spans="1:10" s="259" customFormat="1" ht="18.75" customHeight="1" x14ac:dyDescent="0.2">
      <c r="A10" s="264"/>
      <c r="B10" s="263" t="s">
        <v>448</v>
      </c>
      <c r="C10" s="264"/>
      <c r="D10" s="264"/>
      <c r="E10" s="264"/>
      <c r="F10" s="264"/>
      <c r="G10" s="264"/>
      <c r="H10" s="264"/>
      <c r="I10" s="264"/>
      <c r="J10" s="264"/>
    </row>
    <row r="11" spans="1:10" s="259" customFormat="1" ht="18.75" customHeight="1" x14ac:dyDescent="0.2">
      <c r="A11" s="264"/>
      <c r="B11" s="457" t="s">
        <v>542</v>
      </c>
      <c r="C11" s="458"/>
      <c r="D11" s="458"/>
      <c r="E11" s="458"/>
      <c r="F11" s="458"/>
      <c r="G11" s="458"/>
      <c r="H11" s="458"/>
      <c r="I11" s="458"/>
      <c r="J11" s="459"/>
    </row>
    <row r="12" spans="1:10" s="259" customFormat="1" ht="18.75" customHeight="1" x14ac:dyDescent="0.2">
      <c r="A12" s="264"/>
      <c r="B12" s="460"/>
      <c r="C12" s="461"/>
      <c r="D12" s="461"/>
      <c r="E12" s="461"/>
      <c r="F12" s="461"/>
      <c r="G12" s="461"/>
      <c r="H12" s="461"/>
      <c r="I12" s="461"/>
      <c r="J12" s="462"/>
    </row>
    <row r="13" spans="1:10" s="259" customFormat="1" ht="73.5" customHeight="1" x14ac:dyDescent="0.2">
      <c r="A13" s="264"/>
      <c r="B13" s="463"/>
      <c r="C13" s="464"/>
      <c r="D13" s="464"/>
      <c r="E13" s="464"/>
      <c r="F13" s="464"/>
      <c r="G13" s="464"/>
      <c r="H13" s="464"/>
      <c r="I13" s="464"/>
      <c r="J13" s="465"/>
    </row>
    <row r="14" spans="1:10" s="259" customFormat="1" ht="18.75" customHeight="1" x14ac:dyDescent="0.2">
      <c r="A14" s="264"/>
      <c r="B14" s="263" t="s">
        <v>449</v>
      </c>
      <c r="C14" s="264"/>
      <c r="D14" s="264"/>
      <c r="E14" s="264"/>
      <c r="F14" s="264"/>
      <c r="G14" s="264"/>
      <c r="H14" s="264"/>
      <c r="I14" s="264"/>
      <c r="J14" s="264"/>
    </row>
    <row r="15" spans="1:10" s="259" customFormat="1" ht="18.75" customHeight="1" x14ac:dyDescent="0.2">
      <c r="A15" s="264"/>
      <c r="B15" s="457" t="s">
        <v>553</v>
      </c>
      <c r="C15" s="458"/>
      <c r="D15" s="458"/>
      <c r="E15" s="458"/>
      <c r="F15" s="458"/>
      <c r="G15" s="458"/>
      <c r="H15" s="458"/>
      <c r="I15" s="458"/>
      <c r="J15" s="459"/>
    </row>
    <row r="16" spans="1:10" s="259" customFormat="1" ht="18.75" customHeight="1" x14ac:dyDescent="0.2">
      <c r="A16" s="264"/>
      <c r="B16" s="460"/>
      <c r="C16" s="461"/>
      <c r="D16" s="461"/>
      <c r="E16" s="461"/>
      <c r="F16" s="461"/>
      <c r="G16" s="461"/>
      <c r="H16" s="461"/>
      <c r="I16" s="461"/>
      <c r="J16" s="462"/>
    </row>
    <row r="17" spans="1:10" s="259" customFormat="1" ht="36.75" customHeight="1" x14ac:dyDescent="0.2">
      <c r="A17" s="264"/>
      <c r="B17" s="463"/>
      <c r="C17" s="464"/>
      <c r="D17" s="464"/>
      <c r="E17" s="464"/>
      <c r="F17" s="464"/>
      <c r="G17" s="464"/>
      <c r="H17" s="464"/>
      <c r="I17" s="464"/>
      <c r="J17" s="465"/>
    </row>
    <row r="18" spans="1:10" s="259" customFormat="1" ht="18.75" customHeight="1" x14ac:dyDescent="0.2">
      <c r="A18" s="264"/>
      <c r="B18" s="263" t="s">
        <v>450</v>
      </c>
      <c r="C18" s="264"/>
      <c r="D18" s="264"/>
      <c r="E18" s="264"/>
      <c r="F18" s="264"/>
      <c r="G18" s="264"/>
      <c r="H18" s="264"/>
      <c r="I18" s="264"/>
      <c r="J18" s="264"/>
    </row>
    <row r="19" spans="1:10" s="259" customFormat="1" ht="37.5" customHeight="1" x14ac:dyDescent="0.2">
      <c r="A19" s="264"/>
      <c r="B19" s="457" t="s">
        <v>537</v>
      </c>
      <c r="C19" s="458"/>
      <c r="D19" s="458"/>
      <c r="E19" s="458"/>
      <c r="F19" s="458"/>
      <c r="G19" s="458"/>
      <c r="H19" s="458"/>
      <c r="I19" s="458"/>
      <c r="J19" s="459"/>
    </row>
    <row r="20" spans="1:10" s="259" customFormat="1" ht="18.75" customHeight="1" x14ac:dyDescent="0.2">
      <c r="A20" s="264"/>
      <c r="B20" s="460"/>
      <c r="C20" s="461"/>
      <c r="D20" s="461"/>
      <c r="E20" s="461"/>
      <c r="F20" s="461"/>
      <c r="G20" s="461"/>
      <c r="H20" s="461"/>
      <c r="I20" s="461"/>
      <c r="J20" s="462"/>
    </row>
    <row r="21" spans="1:10" s="259" customFormat="1" ht="18.75" customHeight="1" x14ac:dyDescent="0.2">
      <c r="A21" s="264"/>
      <c r="B21" s="463"/>
      <c r="C21" s="464"/>
      <c r="D21" s="464"/>
      <c r="E21" s="464"/>
      <c r="F21" s="464"/>
      <c r="G21" s="464"/>
      <c r="H21" s="464"/>
      <c r="I21" s="464"/>
      <c r="J21" s="465"/>
    </row>
    <row r="22" spans="1:10" s="259" customFormat="1" ht="18.75" customHeight="1" x14ac:dyDescent="0.2">
      <c r="A22" s="264"/>
      <c r="B22" s="263" t="s">
        <v>451</v>
      </c>
      <c r="C22" s="264"/>
      <c r="D22" s="264"/>
      <c r="E22" s="264"/>
      <c r="F22" s="264"/>
      <c r="G22" s="264"/>
      <c r="H22" s="264"/>
      <c r="I22" s="264"/>
      <c r="J22" s="264"/>
    </row>
    <row r="23" spans="1:10" s="259" customFormat="1" ht="40.5" customHeight="1" x14ac:dyDescent="0.2">
      <c r="A23" s="264"/>
      <c r="B23" s="457" t="s">
        <v>540</v>
      </c>
      <c r="C23" s="458"/>
      <c r="D23" s="458"/>
      <c r="E23" s="458"/>
      <c r="F23" s="458"/>
      <c r="G23" s="458"/>
      <c r="H23" s="458"/>
      <c r="I23" s="458"/>
      <c r="J23" s="459"/>
    </row>
    <row r="24" spans="1:10" s="259" customFormat="1" ht="18.75" customHeight="1" x14ac:dyDescent="0.2">
      <c r="A24" s="264"/>
      <c r="B24" s="460"/>
      <c r="C24" s="461"/>
      <c r="D24" s="461"/>
      <c r="E24" s="461"/>
      <c r="F24" s="461"/>
      <c r="G24" s="461"/>
      <c r="H24" s="461"/>
      <c r="I24" s="461"/>
      <c r="J24" s="462"/>
    </row>
    <row r="25" spans="1:10" s="259" customFormat="1" ht="18.75" customHeight="1" x14ac:dyDescent="0.2">
      <c r="A25" s="264"/>
      <c r="B25" s="463"/>
      <c r="C25" s="464"/>
      <c r="D25" s="464"/>
      <c r="E25" s="464"/>
      <c r="F25" s="464"/>
      <c r="G25" s="464"/>
      <c r="H25" s="464"/>
      <c r="I25" s="464"/>
      <c r="J25" s="465"/>
    </row>
    <row r="26" spans="1:10" s="259" customFormat="1" ht="18.75" customHeight="1" x14ac:dyDescent="0.2">
      <c r="A26" s="264"/>
      <c r="B26" s="263" t="s">
        <v>452</v>
      </c>
      <c r="C26" s="264"/>
      <c r="D26" s="264"/>
      <c r="E26" s="264"/>
      <c r="F26" s="264"/>
      <c r="G26" s="264"/>
      <c r="H26" s="264"/>
      <c r="I26" s="264"/>
      <c r="J26" s="264"/>
    </row>
    <row r="27" spans="1:10" s="259" customFormat="1" ht="18.75" customHeight="1" x14ac:dyDescent="0.2">
      <c r="A27" s="264"/>
      <c r="B27" s="457" t="s">
        <v>541</v>
      </c>
      <c r="C27" s="458"/>
      <c r="D27" s="458"/>
      <c r="E27" s="458"/>
      <c r="F27" s="458"/>
      <c r="G27" s="458"/>
      <c r="H27" s="458"/>
      <c r="I27" s="458"/>
      <c r="J27" s="459"/>
    </row>
    <row r="28" spans="1:10" s="259" customFormat="1" ht="18.75" customHeight="1" x14ac:dyDescent="0.2">
      <c r="A28" s="264"/>
      <c r="B28" s="460"/>
      <c r="C28" s="461"/>
      <c r="D28" s="461"/>
      <c r="E28" s="461"/>
      <c r="F28" s="461"/>
      <c r="G28" s="461"/>
      <c r="H28" s="461"/>
      <c r="I28" s="461"/>
      <c r="J28" s="462"/>
    </row>
    <row r="29" spans="1:10" s="259" customFormat="1" ht="18.75" customHeight="1" x14ac:dyDescent="0.2">
      <c r="A29" s="264"/>
      <c r="B29" s="463"/>
      <c r="C29" s="464"/>
      <c r="D29" s="464"/>
      <c r="E29" s="464"/>
      <c r="F29" s="464"/>
      <c r="G29" s="464"/>
      <c r="H29" s="464"/>
      <c r="I29" s="464"/>
      <c r="J29" s="465"/>
    </row>
    <row r="31" spans="1:10" x14ac:dyDescent="0.2">
      <c r="B31" s="257"/>
    </row>
  </sheetData>
  <mergeCells count="11">
    <mergeCell ref="B27:J29"/>
    <mergeCell ref="B5:J5"/>
    <mergeCell ref="B6:J6"/>
    <mergeCell ref="F8:G8"/>
    <mergeCell ref="H8:J8"/>
    <mergeCell ref="F9:G9"/>
    <mergeCell ref="H9:J9"/>
    <mergeCell ref="B11:J13"/>
    <mergeCell ref="B15:J17"/>
    <mergeCell ref="B19:J21"/>
    <mergeCell ref="B23:J25"/>
  </mergeCells>
  <pageMargins left="0.7" right="0.7" top="0.75" bottom="0.75" header="0.3" footer="0.3"/>
  <pageSetup paperSize="9" scale="9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36B21023D20F4FB2C33EF88EA32651" ma:contentTypeVersion="13" ma:contentTypeDescription="Loo uus dokument" ma:contentTypeScope="" ma:versionID="18af690f61e9ecb31692ae42d7c4e6d7">
  <xsd:schema xmlns:xsd="http://www.w3.org/2001/XMLSchema" xmlns:xs="http://www.w3.org/2001/XMLSchema" xmlns:p="http://schemas.microsoft.com/office/2006/metadata/properties" xmlns:ns3="036f8d34-ed0b-4473-bc60-e035b0877a4e" xmlns:ns4="07d6895a-65bb-40fc-99fb-c4267f30cd38" targetNamespace="http://schemas.microsoft.com/office/2006/metadata/properties" ma:root="true" ma:fieldsID="f4f29053a03afa93dc83877ad5d28086" ns3:_="" ns4:_="">
    <xsd:import namespace="036f8d34-ed0b-4473-bc60-e035b0877a4e"/>
    <xsd:import namespace="07d6895a-65bb-40fc-99fb-c4267f30cd3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6f8d34-ed0b-4473-bc60-e035b0877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d6895a-65bb-40fc-99fb-c4267f30cd38"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element name="SharingHintHash" ma:index="12" nillable="true" ma:displayName="Vihjeräsi jagami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FEA01B-F22E-4A88-B9CB-C0981498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6f8d34-ed0b-4473-bc60-e035b0877a4e"/>
    <ds:schemaRef ds:uri="07d6895a-65bb-40fc-99fb-c4267f30cd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5A1F27-0E93-498C-8FC2-45DB3E9BAFDC}">
  <ds:schemaRefs>
    <ds:schemaRef ds:uri="http://schemas.microsoft.com/sharepoint/v3/contenttype/forms"/>
  </ds:schemaRefs>
</ds:datastoreItem>
</file>

<file path=customXml/itemProps3.xml><?xml version="1.0" encoding="utf-8"?>
<ds:datastoreItem xmlns:ds="http://schemas.openxmlformats.org/officeDocument/2006/customXml" ds:itemID="{FEDD2B5C-1A18-4D08-BD4D-3F293BCEA61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36f8d34-ed0b-4473-bc60-e035b0877a4e"/>
    <ds:schemaRef ds:uri="07d6895a-65bb-40fc-99fb-c4267f30cd3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Juhend</vt:lpstr>
      <vt:lpstr>Mudel</vt:lpstr>
      <vt:lpstr>1_KOV profiil</vt:lpstr>
      <vt:lpstr>2_tulemusindikaatorid</vt:lpstr>
      <vt:lpstr>3_eh1</vt:lpstr>
      <vt:lpstr>3_eh2</vt:lpstr>
      <vt:lpstr>3_eh3</vt:lpstr>
      <vt:lpstr>3_eh4</vt:lpstr>
      <vt:lpstr>3_eh_koond</vt:lpstr>
      <vt:lpstr>Sheet1</vt:lpstr>
      <vt:lpstr>Sheet2</vt:lpstr>
      <vt:lpstr>4_vh1</vt:lpstr>
      <vt:lpstr>4_vh2</vt:lpstr>
      <vt:lpstr>4_vh3</vt:lpstr>
      <vt:lpstr>4_vh4</vt:lpstr>
      <vt:lpstr>4_vh_koond</vt:lpstr>
      <vt:lpstr>analüütika</vt:lpstr>
      <vt:lpstr>kokkuvõte</vt:lpstr>
      <vt:lpstr>5_parendustegevused</vt:lpstr>
      <vt:lpstr>'4_vh_koond'!_Toc280183041</vt:lpstr>
      <vt:lpstr>'1_KOV profiil'!Print_Area</vt:lpstr>
      <vt:lpstr>'2_tulemusindikaatorid'!Print_Area</vt:lpstr>
      <vt:lpstr>'3_eh_koond'!Print_Area</vt:lpstr>
      <vt:lpstr>'3_eh1'!Print_Area</vt:lpstr>
      <vt:lpstr>'3_eh2'!Print_Area</vt:lpstr>
      <vt:lpstr>'3_eh3'!Print_Area</vt:lpstr>
      <vt:lpstr>'3_eh4'!Print_Area</vt:lpstr>
      <vt:lpstr>'4_vh_koond'!Print_Area</vt:lpstr>
      <vt:lpstr>'4_vh1'!Print_Area</vt:lpstr>
      <vt:lpstr>'4_vh2'!Print_Area</vt:lpstr>
      <vt:lpstr>'4_vh3'!Print_Area</vt:lpstr>
      <vt:lpstr>'4_vh4'!Print_Area</vt:lpstr>
      <vt:lpstr>'5_parendustegevused'!Print_Area</vt:lpstr>
      <vt:lpstr>Juhend!Print_Area</vt:lpstr>
      <vt:lpstr>kokkuvõte!Print_Area</vt:lpstr>
      <vt:lpstr>Mudel!Print_Area</vt:lpstr>
    </vt:vector>
  </TitlesOfParts>
  <Company>Ernst &amp; Young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Viimsi Vallavalitsus</dc:title>
  <dc:creator>Keiu.Roa</dc:creator>
  <cp:lastModifiedBy>Kadi Bruus</cp:lastModifiedBy>
  <cp:revision/>
  <cp:lastPrinted>2021-06-10T09:21:46Z</cp:lastPrinted>
  <dcterms:created xsi:type="dcterms:W3CDTF">2010-05-21T08:18:38Z</dcterms:created>
  <dcterms:modified xsi:type="dcterms:W3CDTF">2022-03-07T09:44:15Z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0x0101006436B21023D20F4FB2C33EF88EA32651</vt:lpwstr>
  </property>
</Properties>
</file>